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Anual 2025/Publicar/"/>
    </mc:Choice>
  </mc:AlternateContent>
  <xr:revisionPtr revIDLastSave="7" documentId="8_{3AA01576-2C7A-4466-A37D-94A77DA174D7}" xr6:coauthVersionLast="47" xr6:coauthVersionMax="47" xr10:uidLastSave="{C86A1369-3CA4-459A-8C21-47505133EBDA}"/>
  <bookViews>
    <workbookView xWindow="-24120" yWindow="-120" windowWidth="24240" windowHeight="13140" xr2:uid="{00000000-000D-0000-FFFF-FFFF00000000}"/>
  </bookViews>
  <sheets>
    <sheet name="Inicio" sheetId="1" r:id="rId1"/>
    <sheet name="Evolución Denuncias" sheetId="2" r:id="rId2"/>
    <sheet name="Evolución Renuncias" sheetId="3" r:id="rId3"/>
    <sheet name="Evolución Víctimas" sheetId="4" r:id="rId4"/>
    <sheet name="Evolución Órdenes y Medidas" sheetId="5" r:id="rId5"/>
    <sheet name="Personas Enjuiciadas" sheetId="6" r:id="rId6"/>
    <sheet name="Jdos Penal_Personas Enjuiciadas" sheetId="7" r:id="rId7"/>
    <sheet name="Jdos Penal_Sentencias" sheetId="8" r:id="rId8"/>
    <sheet name="Jdos Menores_Personas Enjuiciad" sheetId="9" r:id="rId9"/>
    <sheet name="Jdos Menores_Sentencias" sheetId="10" r:id="rId10"/>
    <sheet name="Jdos Guardia_Asuntos" sheetId="11" r:id="rId11"/>
    <sheet name="Jdos Guardia_Órdenes Protección" sheetId="12" r:id="rId12"/>
    <sheet name="Audiencias_Pers Enjuiciadas" sheetId="13" r:id="rId13"/>
    <sheet name="Audiencias_Sentencias" sheetId="15" r:id="rId14"/>
    <sheet name="Audiencias_Pers Enjuic por Sexo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F16" i="3"/>
  <c r="F20" i="3"/>
  <c r="F24" i="3"/>
  <c r="F11" i="3"/>
  <c r="F15" i="3"/>
  <c r="F19" i="3"/>
  <c r="F23" i="3"/>
  <c r="F27" i="3"/>
  <c r="F14" i="3"/>
  <c r="F18" i="3"/>
  <c r="F22" i="3"/>
  <c r="F26" i="3"/>
  <c r="F13" i="3"/>
  <c r="F17" i="3"/>
  <c r="F21" i="3"/>
  <c r="F25" i="3"/>
  <c r="G33" i="4"/>
  <c r="G34" i="4"/>
  <c r="H34" i="4"/>
  <c r="G35" i="4"/>
  <c r="H35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L28" i="4" l="1"/>
  <c r="F28" i="4"/>
  <c r="H28" i="4"/>
  <c r="G28" i="4"/>
  <c r="G36" i="4"/>
  <c r="H33" i="4"/>
  <c r="F33" i="4"/>
  <c r="N28" i="4"/>
  <c r="M28" i="4"/>
  <c r="H50" i="4" l="1"/>
  <c r="F50" i="4"/>
  <c r="G50" i="4"/>
  <c r="R28" i="2"/>
  <c r="O28" i="2"/>
  <c r="N28" i="2"/>
  <c r="M28" i="2"/>
  <c r="L28" i="2"/>
  <c r="Q28" i="2"/>
  <c r="P28" i="2"/>
  <c r="Z28" i="15" l="1"/>
  <c r="V28" i="15"/>
  <c r="U28" i="15"/>
  <c r="Z27" i="15"/>
  <c r="Y27" i="15"/>
  <c r="V27" i="15"/>
  <c r="Z26" i="15"/>
  <c r="V26" i="15"/>
  <c r="Z25" i="15"/>
  <c r="V25" i="15"/>
  <c r="Z24" i="15"/>
  <c r="V24" i="15"/>
  <c r="Z23" i="15"/>
  <c r="V23" i="15"/>
  <c r="Z22" i="15"/>
  <c r="V22" i="15"/>
  <c r="Z21" i="15"/>
  <c r="V21" i="15"/>
  <c r="Z20" i="15"/>
  <c r="V20" i="15"/>
  <c r="Z19" i="15"/>
  <c r="Y28" i="15" l="1"/>
  <c r="U12" i="15"/>
  <c r="Y12" i="15"/>
  <c r="U13" i="15"/>
  <c r="Y13" i="15"/>
  <c r="U14" i="15"/>
  <c r="Y14" i="15"/>
  <c r="U15" i="15"/>
  <c r="Y15" i="15"/>
  <c r="U16" i="15"/>
  <c r="Y16" i="15"/>
  <c r="U17" i="15"/>
  <c r="Y17" i="15"/>
  <c r="U18" i="15"/>
  <c r="Y18" i="15"/>
  <c r="U19" i="15"/>
  <c r="Y19" i="15"/>
  <c r="U20" i="15"/>
  <c r="Y20" i="15"/>
  <c r="U21" i="15"/>
  <c r="Y21" i="15"/>
  <c r="U22" i="15"/>
  <c r="Y22" i="15"/>
  <c r="U23" i="15"/>
  <c r="Y23" i="15"/>
  <c r="U24" i="15"/>
  <c r="Y24" i="15"/>
  <c r="U25" i="15"/>
  <c r="Y25" i="15"/>
  <c r="U26" i="15"/>
  <c r="Y26" i="15"/>
  <c r="U27" i="15"/>
  <c r="T12" i="15"/>
  <c r="X12" i="15"/>
  <c r="T13" i="15"/>
  <c r="X13" i="15"/>
  <c r="T14" i="15"/>
  <c r="X14" i="15"/>
  <c r="T15" i="15"/>
  <c r="X15" i="15"/>
  <c r="T16" i="15"/>
  <c r="X16" i="15"/>
  <c r="T17" i="15"/>
  <c r="X17" i="15"/>
  <c r="T18" i="15"/>
  <c r="X18" i="15"/>
  <c r="T19" i="15"/>
  <c r="X19" i="15"/>
  <c r="T20" i="15"/>
  <c r="X20" i="15"/>
  <c r="T21" i="15"/>
  <c r="X21" i="15"/>
  <c r="T22" i="15"/>
  <c r="X22" i="15"/>
  <c r="T23" i="15"/>
  <c r="X23" i="15"/>
  <c r="T24" i="15"/>
  <c r="X24" i="15"/>
  <c r="T25" i="15"/>
  <c r="X25" i="15"/>
  <c r="T26" i="15"/>
  <c r="X26" i="15"/>
  <c r="T27" i="15"/>
  <c r="X27" i="15"/>
  <c r="W27" i="15" s="1"/>
  <c r="T28" i="15"/>
  <c r="S28" i="15" s="1"/>
  <c r="X28" i="15"/>
  <c r="V12" i="15"/>
  <c r="Z12" i="15"/>
  <c r="V13" i="15"/>
  <c r="Z13" i="15"/>
  <c r="V14" i="15"/>
  <c r="Z14" i="15"/>
  <c r="V15" i="15"/>
  <c r="Z15" i="15"/>
  <c r="V16" i="15"/>
  <c r="Z16" i="15"/>
  <c r="V17" i="15"/>
  <c r="Z17" i="15"/>
  <c r="V18" i="15"/>
  <c r="Z18" i="15"/>
  <c r="V19" i="15"/>
  <c r="O29" i="15"/>
  <c r="K29" i="15"/>
  <c r="G29" i="15"/>
  <c r="I52" i="14"/>
  <c r="G28" i="14"/>
  <c r="C28" i="14"/>
  <c r="E28" i="13"/>
  <c r="K28" i="13"/>
  <c r="J28" i="13"/>
  <c r="I28" i="13"/>
  <c r="S20" i="15" l="1"/>
  <c r="W23" i="15"/>
  <c r="W19" i="15"/>
  <c r="S24" i="15"/>
  <c r="W15" i="15"/>
  <c r="S16" i="15"/>
  <c r="G28" i="13"/>
  <c r="I28" i="14"/>
  <c r="F29" i="15"/>
  <c r="W13" i="15"/>
  <c r="W21" i="15"/>
  <c r="M29" i="15"/>
  <c r="Y29" i="15"/>
  <c r="W20" i="15"/>
  <c r="W28" i="15"/>
  <c r="H28" i="13"/>
  <c r="J28" i="14"/>
  <c r="H52" i="14"/>
  <c r="S15" i="15"/>
  <c r="S23" i="15"/>
  <c r="S22" i="15"/>
  <c r="S13" i="15"/>
  <c r="S21" i="15"/>
  <c r="C29" i="15"/>
  <c r="Z29" i="15"/>
  <c r="N29" i="15"/>
  <c r="S14" i="15"/>
  <c r="L28" i="13"/>
  <c r="D28" i="14"/>
  <c r="L28" i="14"/>
  <c r="J52" i="14"/>
  <c r="H29" i="15"/>
  <c r="W14" i="15"/>
  <c r="W22" i="15"/>
  <c r="P29" i="15"/>
  <c r="C28" i="13"/>
  <c r="E28" i="14"/>
  <c r="C52" i="14"/>
  <c r="G52" i="14"/>
  <c r="K52" i="14"/>
  <c r="I29" i="15"/>
  <c r="W17" i="15"/>
  <c r="W25" i="15"/>
  <c r="W16" i="15"/>
  <c r="W24" i="15"/>
  <c r="Q29" i="15"/>
  <c r="D28" i="13"/>
  <c r="F28" i="14"/>
  <c r="D52" i="14"/>
  <c r="L52" i="14"/>
  <c r="S19" i="15"/>
  <c r="S27" i="15"/>
  <c r="S18" i="15"/>
  <c r="S17" i="15"/>
  <c r="S25" i="15"/>
  <c r="J29" i="15"/>
  <c r="R29" i="15"/>
  <c r="K28" i="14"/>
  <c r="E52" i="14"/>
  <c r="D29" i="15"/>
  <c r="S26" i="15"/>
  <c r="F28" i="13"/>
  <c r="H28" i="14"/>
  <c r="F52" i="14"/>
  <c r="E29" i="15"/>
  <c r="L29" i="15"/>
  <c r="W18" i="15"/>
  <c r="W26" i="15"/>
  <c r="M33" i="11"/>
  <c r="U29" i="15" l="1"/>
  <c r="L33" i="11"/>
  <c r="X29" i="15"/>
  <c r="W12" i="15"/>
  <c r="W29" i="15" s="1"/>
  <c r="H33" i="11"/>
  <c r="F33" i="12"/>
  <c r="T29" i="15"/>
  <c r="S12" i="15"/>
  <c r="S29" i="15" s="1"/>
  <c r="V29" i="15"/>
  <c r="D33" i="11"/>
  <c r="N33" i="11"/>
  <c r="E33" i="11"/>
  <c r="K33" i="11"/>
  <c r="J33" i="11"/>
  <c r="I33" i="11"/>
  <c r="D33" i="12"/>
  <c r="E33" i="12"/>
  <c r="C33" i="12"/>
  <c r="G33" i="11"/>
  <c r="H33" i="12"/>
  <c r="C33" i="11"/>
  <c r="F33" i="11"/>
  <c r="G33" i="12"/>
  <c r="G18" i="10"/>
  <c r="G20" i="10"/>
  <c r="G16" i="10"/>
  <c r="G12" i="10"/>
  <c r="C27" i="10"/>
  <c r="C22" i="10"/>
  <c r="C18" i="10"/>
  <c r="G24" i="10"/>
  <c r="I28" i="10" l="1"/>
  <c r="C26" i="10"/>
  <c r="G15" i="10"/>
  <c r="G23" i="10"/>
  <c r="C23" i="10"/>
  <c r="C20" i="10"/>
  <c r="C15" i="10"/>
  <c r="C17" i="10"/>
  <c r="C24" i="10"/>
  <c r="E28" i="10"/>
  <c r="G11" i="10"/>
  <c r="C12" i="10"/>
  <c r="C19" i="10"/>
  <c r="G14" i="10"/>
  <c r="G22" i="10"/>
  <c r="J28" i="10"/>
  <c r="D28" i="10"/>
  <c r="C11" i="10"/>
  <c r="F28" i="10"/>
  <c r="C14" i="10"/>
  <c r="C21" i="10"/>
  <c r="H28" i="10"/>
  <c r="G19" i="10"/>
  <c r="G27" i="10"/>
  <c r="G26" i="10"/>
  <c r="C13" i="10"/>
  <c r="C25" i="10"/>
  <c r="C16" i="10"/>
  <c r="G13" i="10"/>
  <c r="G21" i="10"/>
  <c r="G17" i="10"/>
  <c r="G25" i="10"/>
  <c r="N28" i="9" l="1"/>
  <c r="I28" i="9"/>
  <c r="J28" i="9"/>
  <c r="G28" i="10"/>
  <c r="C28" i="10"/>
  <c r="G28" i="9"/>
  <c r="H28" i="9"/>
  <c r="K28" i="9"/>
  <c r="C28" i="9"/>
  <c r="D28" i="9"/>
  <c r="L28" i="9"/>
  <c r="E28" i="9"/>
  <c r="M28" i="9"/>
  <c r="F28" i="9"/>
  <c r="C15" i="8"/>
  <c r="G27" i="8"/>
  <c r="G24" i="8"/>
  <c r="G16" i="8"/>
  <c r="G14" i="8" l="1"/>
  <c r="G22" i="8"/>
  <c r="G18" i="8"/>
  <c r="G26" i="8"/>
  <c r="C13" i="8"/>
  <c r="C12" i="8"/>
  <c r="C20" i="8"/>
  <c r="C16" i="8"/>
  <c r="C24" i="8"/>
  <c r="G19" i="8"/>
  <c r="C14" i="8"/>
  <c r="G12" i="8"/>
  <c r="G20" i="8"/>
  <c r="C25" i="8"/>
  <c r="F28" i="8"/>
  <c r="G15" i="8"/>
  <c r="G23" i="8"/>
  <c r="J28" i="8"/>
  <c r="G13" i="8"/>
  <c r="G21" i="8"/>
  <c r="G11" i="8"/>
  <c r="C18" i="8"/>
  <c r="C26" i="8"/>
  <c r="I28" i="8"/>
  <c r="D28" i="8"/>
  <c r="G17" i="8"/>
  <c r="G25" i="8"/>
  <c r="E28" i="8"/>
  <c r="H28" i="8"/>
  <c r="C22" i="8"/>
  <c r="C23" i="8"/>
  <c r="C11" i="8"/>
  <c r="C19" i="8"/>
  <c r="C27" i="8"/>
  <c r="C21" i="8"/>
  <c r="C17" i="8"/>
  <c r="G28" i="8" l="1"/>
  <c r="D28" i="7"/>
  <c r="K28" i="7"/>
  <c r="I28" i="7"/>
  <c r="C28" i="7"/>
  <c r="J28" i="7"/>
  <c r="L28" i="7"/>
  <c r="G28" i="7"/>
  <c r="H28" i="7"/>
  <c r="E28" i="7"/>
  <c r="F28" i="7"/>
  <c r="C28" i="8"/>
  <c r="C28" i="6" l="1"/>
  <c r="F28" i="6"/>
  <c r="E28" i="6"/>
  <c r="H28" i="6"/>
  <c r="L28" i="6"/>
  <c r="D28" i="6"/>
  <c r="K28" i="6"/>
  <c r="J28" i="6"/>
  <c r="G28" i="6"/>
  <c r="I28" i="6"/>
  <c r="C28" i="2" l="1"/>
  <c r="F28" i="2"/>
  <c r="G28" i="3"/>
  <c r="F28" i="5"/>
  <c r="E28" i="2"/>
  <c r="C28" i="4"/>
  <c r="E28" i="5"/>
  <c r="D28" i="2"/>
  <c r="E28" i="4"/>
  <c r="D28" i="5"/>
  <c r="K28" i="2"/>
  <c r="C28" i="3"/>
  <c r="H28" i="3"/>
  <c r="D28" i="4"/>
  <c r="G28" i="5"/>
  <c r="J28" i="2"/>
  <c r="E28" i="3"/>
  <c r="I28" i="4"/>
  <c r="J28" i="5"/>
  <c r="I28" i="2"/>
  <c r="D28" i="3"/>
  <c r="K28" i="4"/>
  <c r="I28" i="5"/>
  <c r="H28" i="2"/>
  <c r="I28" i="3"/>
  <c r="J28" i="4"/>
  <c r="H28" i="5"/>
  <c r="G28" i="2"/>
  <c r="C28" i="5"/>
  <c r="F28" i="3" l="1"/>
  <c r="C37" i="15"/>
  <c r="D37" i="15"/>
  <c r="E37" i="15"/>
  <c r="F37" i="15"/>
  <c r="G37" i="15"/>
  <c r="H37" i="15"/>
  <c r="I37" i="15"/>
  <c r="J37" i="15"/>
  <c r="K37" i="15"/>
  <c r="L37" i="15"/>
  <c r="M37" i="15"/>
  <c r="N37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C42" i="15"/>
  <c r="D42" i="15"/>
  <c r="E42" i="15"/>
  <c r="F42" i="15"/>
  <c r="G42" i="15"/>
  <c r="H42" i="15"/>
  <c r="I42" i="15"/>
  <c r="J42" i="15"/>
  <c r="K42" i="15"/>
  <c r="L42" i="15"/>
  <c r="M42" i="15"/>
  <c r="N42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C44" i="15"/>
  <c r="D44" i="15"/>
  <c r="E44" i="15"/>
  <c r="F44" i="15"/>
  <c r="G44" i="15"/>
  <c r="H44" i="15"/>
  <c r="I44" i="15"/>
  <c r="J44" i="15"/>
  <c r="K44" i="15"/>
  <c r="L44" i="15"/>
  <c r="M44" i="15"/>
  <c r="N44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C47" i="15"/>
  <c r="D47" i="15"/>
  <c r="E47" i="15"/>
  <c r="F47" i="15"/>
  <c r="G47" i="15"/>
  <c r="H47" i="15"/>
  <c r="I47" i="15"/>
  <c r="J47" i="15"/>
  <c r="K47" i="15"/>
  <c r="L47" i="15"/>
  <c r="M47" i="15"/>
  <c r="N47" i="15"/>
  <c r="C48" i="15"/>
  <c r="D48" i="15"/>
  <c r="E48" i="15"/>
  <c r="F48" i="15"/>
  <c r="G48" i="15"/>
  <c r="H48" i="15"/>
  <c r="I48" i="15"/>
  <c r="J48" i="15"/>
  <c r="K48" i="15"/>
  <c r="L48" i="15"/>
  <c r="M48" i="15"/>
  <c r="N48" i="15"/>
  <c r="C49" i="15"/>
  <c r="D49" i="15"/>
  <c r="E49" i="15"/>
  <c r="F49" i="15"/>
  <c r="G49" i="15"/>
  <c r="H49" i="15"/>
  <c r="I49" i="15"/>
  <c r="J49" i="15"/>
  <c r="K49" i="15"/>
  <c r="L49" i="15"/>
  <c r="M49" i="15"/>
  <c r="N49" i="15"/>
  <c r="C50" i="15"/>
  <c r="D50" i="15"/>
  <c r="E50" i="15"/>
  <c r="F50" i="15"/>
  <c r="G50" i="15"/>
  <c r="H50" i="15"/>
  <c r="I50" i="15"/>
  <c r="J50" i="15"/>
  <c r="K50" i="15"/>
  <c r="L50" i="15"/>
  <c r="M50" i="15"/>
  <c r="N50" i="15"/>
  <c r="C51" i="15"/>
  <c r="D51" i="15"/>
  <c r="E51" i="15"/>
  <c r="F51" i="15"/>
  <c r="G51" i="15"/>
  <c r="H51" i="15"/>
  <c r="I51" i="15"/>
  <c r="J51" i="15"/>
  <c r="K51" i="15"/>
  <c r="L51" i="15"/>
  <c r="M51" i="15"/>
  <c r="N51" i="15"/>
  <c r="C52" i="15"/>
  <c r="D52" i="15"/>
  <c r="E52" i="15"/>
  <c r="F52" i="15"/>
  <c r="G52" i="15"/>
  <c r="H52" i="15"/>
  <c r="I52" i="15"/>
  <c r="J52" i="15"/>
  <c r="K52" i="15"/>
  <c r="L52" i="15"/>
  <c r="M52" i="15"/>
  <c r="N52" i="15"/>
  <c r="C53" i="15"/>
  <c r="D53" i="15"/>
  <c r="E53" i="15"/>
  <c r="F53" i="15"/>
  <c r="G53" i="15"/>
  <c r="H53" i="15"/>
  <c r="I53" i="15"/>
  <c r="J53" i="15"/>
  <c r="K53" i="15"/>
  <c r="L53" i="15"/>
  <c r="M53" i="15"/>
  <c r="N53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Q52" i="14" l="1"/>
  <c r="P52" i="14"/>
  <c r="O52" i="14"/>
  <c r="N52" i="14"/>
  <c r="M52" i="14"/>
  <c r="Q51" i="14"/>
  <c r="P51" i="14"/>
  <c r="O51" i="14"/>
  <c r="N51" i="14"/>
  <c r="M51" i="14"/>
  <c r="Q50" i="14"/>
  <c r="P50" i="14"/>
  <c r="O50" i="14"/>
  <c r="N50" i="14"/>
  <c r="M50" i="14"/>
  <c r="Q49" i="14"/>
  <c r="P49" i="14"/>
  <c r="O49" i="14"/>
  <c r="N49" i="14"/>
  <c r="M49" i="14"/>
  <c r="Q48" i="14"/>
  <c r="P48" i="14"/>
  <c r="O48" i="14"/>
  <c r="N48" i="14"/>
  <c r="M48" i="14"/>
  <c r="Q47" i="14"/>
  <c r="P47" i="14"/>
  <c r="O47" i="14"/>
  <c r="N47" i="14"/>
  <c r="M47" i="14"/>
  <c r="Q46" i="14"/>
  <c r="P46" i="14"/>
  <c r="O46" i="14"/>
  <c r="N46" i="14"/>
  <c r="M46" i="14"/>
  <c r="Q45" i="14"/>
  <c r="P45" i="14"/>
  <c r="O45" i="14"/>
  <c r="N45" i="14"/>
  <c r="M45" i="14"/>
  <c r="Q44" i="14"/>
  <c r="P44" i="14"/>
  <c r="O44" i="14"/>
  <c r="N44" i="14"/>
  <c r="M44" i="14"/>
  <c r="Q43" i="14"/>
  <c r="P43" i="14"/>
  <c r="O43" i="14"/>
  <c r="N43" i="14"/>
  <c r="M43" i="14"/>
  <c r="Q42" i="14"/>
  <c r="P42" i="14"/>
  <c r="O42" i="14"/>
  <c r="N42" i="14"/>
  <c r="M42" i="14"/>
  <c r="Q41" i="14"/>
  <c r="P41" i="14"/>
  <c r="O41" i="14"/>
  <c r="N41" i="14"/>
  <c r="M41" i="14"/>
  <c r="Q40" i="14"/>
  <c r="P40" i="14"/>
  <c r="O40" i="14"/>
  <c r="N40" i="14"/>
  <c r="M40" i="14"/>
  <c r="Q39" i="14"/>
  <c r="P39" i="14"/>
  <c r="O39" i="14"/>
  <c r="N39" i="14"/>
  <c r="M39" i="14"/>
  <c r="Q38" i="14"/>
  <c r="P38" i="14"/>
  <c r="O38" i="14"/>
  <c r="N38" i="14"/>
  <c r="M38" i="14"/>
  <c r="Q37" i="14"/>
  <c r="P37" i="14"/>
  <c r="O37" i="14"/>
  <c r="N37" i="14"/>
  <c r="M37" i="14"/>
  <c r="Q36" i="14"/>
  <c r="P36" i="14"/>
  <c r="O36" i="14"/>
  <c r="N36" i="14"/>
  <c r="M36" i="14"/>
  <c r="Q35" i="14"/>
  <c r="P35" i="14"/>
  <c r="O35" i="14"/>
  <c r="N35" i="14"/>
  <c r="M35" i="14"/>
  <c r="Q28" i="14"/>
  <c r="P28" i="14"/>
  <c r="O28" i="14"/>
  <c r="N28" i="14"/>
  <c r="M28" i="14"/>
  <c r="Q27" i="14"/>
  <c r="P27" i="14"/>
  <c r="O27" i="14"/>
  <c r="N27" i="14"/>
  <c r="M27" i="14"/>
  <c r="Q26" i="14"/>
  <c r="P26" i="14"/>
  <c r="O26" i="14"/>
  <c r="N26" i="14"/>
  <c r="M26" i="14"/>
  <c r="Q25" i="14"/>
  <c r="P25" i="14"/>
  <c r="O25" i="14"/>
  <c r="N25" i="14"/>
  <c r="M25" i="14"/>
  <c r="Q24" i="14"/>
  <c r="P24" i="14"/>
  <c r="O24" i="14"/>
  <c r="N24" i="14"/>
  <c r="M24" i="14"/>
  <c r="Q23" i="14"/>
  <c r="P23" i="14"/>
  <c r="O23" i="14"/>
  <c r="N23" i="14"/>
  <c r="M23" i="14"/>
  <c r="Q22" i="14"/>
  <c r="P22" i="14"/>
  <c r="O22" i="14"/>
  <c r="N22" i="14"/>
  <c r="M22" i="14"/>
  <c r="Q21" i="14"/>
  <c r="P21" i="14"/>
  <c r="O21" i="14"/>
  <c r="N21" i="14"/>
  <c r="M21" i="14"/>
  <c r="Q20" i="14"/>
  <c r="P20" i="14"/>
  <c r="O20" i="14"/>
  <c r="N20" i="14"/>
  <c r="M20" i="14"/>
  <c r="Q19" i="14"/>
  <c r="P19" i="14"/>
  <c r="O19" i="14"/>
  <c r="N19" i="14"/>
  <c r="M19" i="14"/>
  <c r="Q18" i="14"/>
  <c r="P18" i="14"/>
  <c r="O18" i="14"/>
  <c r="N18" i="14"/>
  <c r="M18" i="14"/>
  <c r="Q17" i="14"/>
  <c r="P17" i="14"/>
  <c r="O17" i="14"/>
  <c r="N17" i="14"/>
  <c r="M17" i="14"/>
  <c r="Q16" i="14"/>
  <c r="P16" i="14"/>
  <c r="O16" i="14"/>
  <c r="N16" i="14"/>
  <c r="M16" i="14"/>
  <c r="Q15" i="14"/>
  <c r="P15" i="14"/>
  <c r="O15" i="14"/>
  <c r="N15" i="14"/>
  <c r="M15" i="14"/>
  <c r="Q14" i="14"/>
  <c r="P14" i="14"/>
  <c r="O14" i="14"/>
  <c r="N14" i="14"/>
  <c r="M14" i="14"/>
  <c r="Q13" i="14"/>
  <c r="P13" i="14"/>
  <c r="O13" i="14"/>
  <c r="N13" i="14"/>
  <c r="M13" i="14"/>
  <c r="Q12" i="14"/>
  <c r="P12" i="14"/>
  <c r="O12" i="14"/>
  <c r="N12" i="14"/>
  <c r="M12" i="14"/>
  <c r="Q11" i="14"/>
  <c r="P11" i="14"/>
  <c r="O11" i="14"/>
  <c r="N11" i="14"/>
  <c r="M11" i="14"/>
  <c r="Q28" i="13"/>
  <c r="P28" i="13"/>
  <c r="O28" i="13"/>
  <c r="N28" i="13"/>
  <c r="M28" i="13"/>
  <c r="Q27" i="13"/>
  <c r="P27" i="13"/>
  <c r="O27" i="13"/>
  <c r="N27" i="13"/>
  <c r="M27" i="13"/>
  <c r="Q26" i="13"/>
  <c r="P26" i="13"/>
  <c r="O26" i="13"/>
  <c r="N26" i="13"/>
  <c r="M26" i="13"/>
  <c r="Q25" i="13"/>
  <c r="P25" i="13"/>
  <c r="O25" i="13"/>
  <c r="N25" i="13"/>
  <c r="M25" i="13"/>
  <c r="Q24" i="13"/>
  <c r="P24" i="13"/>
  <c r="O24" i="13"/>
  <c r="N24" i="13"/>
  <c r="M24" i="13"/>
  <c r="Q23" i="13"/>
  <c r="P23" i="13"/>
  <c r="O23" i="13"/>
  <c r="N23" i="13"/>
  <c r="M23" i="13"/>
  <c r="Q22" i="13"/>
  <c r="P22" i="13"/>
  <c r="O22" i="13"/>
  <c r="N22" i="13"/>
  <c r="M22" i="13"/>
  <c r="Q21" i="13"/>
  <c r="P21" i="13"/>
  <c r="O21" i="13"/>
  <c r="N21" i="13"/>
  <c r="M21" i="13"/>
  <c r="Q20" i="13"/>
  <c r="P20" i="13"/>
  <c r="O20" i="13"/>
  <c r="N20" i="13"/>
  <c r="M20" i="13"/>
  <c r="Q19" i="13"/>
  <c r="P19" i="13"/>
  <c r="O19" i="13"/>
  <c r="N19" i="13"/>
  <c r="M19" i="13"/>
  <c r="Q18" i="13"/>
  <c r="P18" i="13"/>
  <c r="O18" i="13"/>
  <c r="N18" i="13"/>
  <c r="M18" i="13"/>
  <c r="Q17" i="13"/>
  <c r="P17" i="13"/>
  <c r="O17" i="13"/>
  <c r="N17" i="13"/>
  <c r="M17" i="13"/>
  <c r="Q16" i="13"/>
  <c r="P16" i="13"/>
  <c r="O16" i="13"/>
  <c r="N16" i="13"/>
  <c r="M16" i="13"/>
  <c r="Q15" i="13"/>
  <c r="P15" i="13"/>
  <c r="O15" i="13"/>
  <c r="N15" i="13"/>
  <c r="M15" i="13"/>
  <c r="Q14" i="13"/>
  <c r="P14" i="13"/>
  <c r="O14" i="13"/>
  <c r="N14" i="13"/>
  <c r="M14" i="13"/>
  <c r="Q13" i="13"/>
  <c r="P13" i="13"/>
  <c r="O13" i="13"/>
  <c r="N13" i="13"/>
  <c r="M13" i="13"/>
  <c r="Q12" i="13"/>
  <c r="P12" i="13"/>
  <c r="O12" i="13"/>
  <c r="N12" i="13"/>
  <c r="M12" i="13"/>
  <c r="Q11" i="13"/>
  <c r="P11" i="13"/>
  <c r="O11" i="13"/>
  <c r="N11" i="13"/>
  <c r="M11" i="13"/>
  <c r="I16" i="12"/>
  <c r="J16" i="12"/>
  <c r="K16" i="12"/>
  <c r="I17" i="12"/>
  <c r="J17" i="12"/>
  <c r="K17" i="12"/>
  <c r="I18" i="12"/>
  <c r="J18" i="12"/>
  <c r="K18" i="12"/>
  <c r="I19" i="12"/>
  <c r="J19" i="12"/>
  <c r="K19" i="12"/>
  <c r="I20" i="12"/>
  <c r="J20" i="12"/>
  <c r="K20" i="12"/>
  <c r="I21" i="12"/>
  <c r="J21" i="12"/>
  <c r="K21" i="12"/>
  <c r="I22" i="12"/>
  <c r="J22" i="12"/>
  <c r="K22" i="12"/>
  <c r="I23" i="12"/>
  <c r="J23" i="12"/>
  <c r="K23" i="12"/>
  <c r="I24" i="12"/>
  <c r="J24" i="12"/>
  <c r="K24" i="12"/>
  <c r="I25" i="12"/>
  <c r="J25" i="12"/>
  <c r="K25" i="12"/>
  <c r="I26" i="12"/>
  <c r="J26" i="12"/>
  <c r="K26" i="12"/>
  <c r="I27" i="12"/>
  <c r="J27" i="12"/>
  <c r="K27" i="12"/>
  <c r="I28" i="12"/>
  <c r="J28" i="12"/>
  <c r="K28" i="12"/>
  <c r="I29" i="12"/>
  <c r="J29" i="12"/>
  <c r="K29" i="12"/>
  <c r="I30" i="12"/>
  <c r="J30" i="12"/>
  <c r="K30" i="12"/>
  <c r="I31" i="12"/>
  <c r="J31" i="12"/>
  <c r="K31" i="12"/>
  <c r="I32" i="12"/>
  <c r="J32" i="12"/>
  <c r="K32" i="12"/>
  <c r="I33" i="12"/>
  <c r="J33" i="12"/>
  <c r="K33" i="12"/>
  <c r="T33" i="11"/>
  <c r="S33" i="11"/>
  <c r="R33" i="11"/>
  <c r="Q33" i="11"/>
  <c r="P33" i="11"/>
  <c r="O33" i="11"/>
  <c r="T32" i="11"/>
  <c r="S32" i="11"/>
  <c r="R32" i="11"/>
  <c r="Q32" i="11"/>
  <c r="P32" i="11"/>
  <c r="O32" i="11"/>
  <c r="T31" i="11"/>
  <c r="S31" i="11"/>
  <c r="R31" i="11"/>
  <c r="Q31" i="11"/>
  <c r="P31" i="11"/>
  <c r="O31" i="11"/>
  <c r="T30" i="11"/>
  <c r="S30" i="11"/>
  <c r="R30" i="11"/>
  <c r="Q30" i="11"/>
  <c r="P30" i="11"/>
  <c r="O30" i="11"/>
  <c r="T29" i="11"/>
  <c r="S29" i="11"/>
  <c r="R29" i="11"/>
  <c r="Q29" i="11"/>
  <c r="P29" i="11"/>
  <c r="O29" i="11"/>
  <c r="T28" i="11"/>
  <c r="S28" i="11"/>
  <c r="R28" i="11"/>
  <c r="Q28" i="11"/>
  <c r="P28" i="11"/>
  <c r="O28" i="11"/>
  <c r="T27" i="11"/>
  <c r="S27" i="11"/>
  <c r="R27" i="11"/>
  <c r="Q27" i="11"/>
  <c r="P27" i="11"/>
  <c r="O27" i="11"/>
  <c r="T26" i="11"/>
  <c r="S26" i="11"/>
  <c r="R26" i="11"/>
  <c r="Q26" i="11"/>
  <c r="P26" i="11"/>
  <c r="O26" i="11"/>
  <c r="T25" i="11"/>
  <c r="S25" i="11"/>
  <c r="R25" i="11"/>
  <c r="Q25" i="11"/>
  <c r="P25" i="11"/>
  <c r="O25" i="11"/>
  <c r="T24" i="11"/>
  <c r="S24" i="11"/>
  <c r="R24" i="11"/>
  <c r="Q24" i="11"/>
  <c r="P24" i="11"/>
  <c r="O24" i="11"/>
  <c r="T23" i="11"/>
  <c r="S23" i="11"/>
  <c r="R23" i="11"/>
  <c r="Q23" i="11"/>
  <c r="P23" i="11"/>
  <c r="O23" i="11"/>
  <c r="T22" i="11"/>
  <c r="S22" i="11"/>
  <c r="R22" i="11"/>
  <c r="Q22" i="11"/>
  <c r="P22" i="11"/>
  <c r="O22" i="11"/>
  <c r="T21" i="11"/>
  <c r="S21" i="11"/>
  <c r="R21" i="11"/>
  <c r="Q21" i="11"/>
  <c r="P21" i="11"/>
  <c r="O21" i="11"/>
  <c r="T20" i="11"/>
  <c r="S20" i="11"/>
  <c r="R20" i="11"/>
  <c r="Q20" i="11"/>
  <c r="P20" i="11"/>
  <c r="O20" i="11"/>
  <c r="T19" i="11"/>
  <c r="S19" i="11"/>
  <c r="R19" i="11"/>
  <c r="Q19" i="11"/>
  <c r="P19" i="11"/>
  <c r="O19" i="11"/>
  <c r="T18" i="11"/>
  <c r="S18" i="11"/>
  <c r="R18" i="11"/>
  <c r="Q18" i="11"/>
  <c r="P18" i="11"/>
  <c r="O18" i="11"/>
  <c r="T17" i="11"/>
  <c r="S17" i="11"/>
  <c r="R17" i="11"/>
  <c r="Q17" i="11"/>
  <c r="P17" i="11"/>
  <c r="O17" i="11"/>
  <c r="T16" i="11"/>
  <c r="S16" i="11"/>
  <c r="R16" i="11"/>
  <c r="Q16" i="11"/>
  <c r="P16" i="11"/>
  <c r="O16" i="11"/>
  <c r="C34" i="10"/>
  <c r="D34" i="10"/>
  <c r="E34" i="10"/>
  <c r="F34" i="10"/>
  <c r="C35" i="10"/>
  <c r="D35" i="10"/>
  <c r="E35" i="10"/>
  <c r="F35" i="10"/>
  <c r="F51" i="10"/>
  <c r="E51" i="10"/>
  <c r="D51" i="10"/>
  <c r="C51" i="10"/>
  <c r="F50" i="10"/>
  <c r="E50" i="10"/>
  <c r="D50" i="10"/>
  <c r="C50" i="10"/>
  <c r="F49" i="10"/>
  <c r="E49" i="10"/>
  <c r="D49" i="10"/>
  <c r="C49" i="10"/>
  <c r="F48" i="10"/>
  <c r="E48" i="10"/>
  <c r="D48" i="10"/>
  <c r="C48" i="10"/>
  <c r="F47" i="10"/>
  <c r="E47" i="10"/>
  <c r="D47" i="10"/>
  <c r="C47" i="10"/>
  <c r="F46" i="10"/>
  <c r="E46" i="10"/>
  <c r="D46" i="10"/>
  <c r="C46" i="10"/>
  <c r="F45" i="10"/>
  <c r="E45" i="10"/>
  <c r="D45" i="10"/>
  <c r="C45" i="10"/>
  <c r="F44" i="10"/>
  <c r="E44" i="10"/>
  <c r="D44" i="10"/>
  <c r="C44" i="10"/>
  <c r="F43" i="10"/>
  <c r="E43" i="10"/>
  <c r="D43" i="10"/>
  <c r="C43" i="10"/>
  <c r="F42" i="10"/>
  <c r="E42" i="10"/>
  <c r="D42" i="10"/>
  <c r="C42" i="10"/>
  <c r="F41" i="10"/>
  <c r="E41" i="10"/>
  <c r="D41" i="10"/>
  <c r="C41" i="10"/>
  <c r="F40" i="10"/>
  <c r="E40" i="10"/>
  <c r="D40" i="10"/>
  <c r="C40" i="10"/>
  <c r="F39" i="10"/>
  <c r="E39" i="10"/>
  <c r="D39" i="10"/>
  <c r="C39" i="10"/>
  <c r="F38" i="10"/>
  <c r="E38" i="10"/>
  <c r="D38" i="10"/>
  <c r="C38" i="10"/>
  <c r="F37" i="10"/>
  <c r="E37" i="10"/>
  <c r="D37" i="10"/>
  <c r="C37" i="10"/>
  <c r="F36" i="10"/>
  <c r="E36" i="10"/>
  <c r="D36" i="10"/>
  <c r="C36" i="10"/>
  <c r="H51" i="9"/>
  <c r="G51" i="9"/>
  <c r="F51" i="9"/>
  <c r="E51" i="9"/>
  <c r="D51" i="9"/>
  <c r="C51" i="9"/>
  <c r="H50" i="9"/>
  <c r="G50" i="9"/>
  <c r="F50" i="9"/>
  <c r="E50" i="9"/>
  <c r="D50" i="9"/>
  <c r="C50" i="9"/>
  <c r="H49" i="9"/>
  <c r="G49" i="9"/>
  <c r="F49" i="9"/>
  <c r="E49" i="9"/>
  <c r="D49" i="9"/>
  <c r="C49" i="9"/>
  <c r="H48" i="9"/>
  <c r="G48" i="9"/>
  <c r="F48" i="9"/>
  <c r="E48" i="9"/>
  <c r="D48" i="9"/>
  <c r="C48" i="9"/>
  <c r="H47" i="9"/>
  <c r="G47" i="9"/>
  <c r="F47" i="9"/>
  <c r="E47" i="9"/>
  <c r="D47" i="9"/>
  <c r="C47" i="9"/>
  <c r="H46" i="9"/>
  <c r="G46" i="9"/>
  <c r="F46" i="9"/>
  <c r="E46" i="9"/>
  <c r="D46" i="9"/>
  <c r="C46" i="9"/>
  <c r="H45" i="9"/>
  <c r="G45" i="9"/>
  <c r="F45" i="9"/>
  <c r="E45" i="9"/>
  <c r="D45" i="9"/>
  <c r="C45" i="9"/>
  <c r="H44" i="9"/>
  <c r="G44" i="9"/>
  <c r="F44" i="9"/>
  <c r="E44" i="9"/>
  <c r="D44" i="9"/>
  <c r="C44" i="9"/>
  <c r="H43" i="9"/>
  <c r="G43" i="9"/>
  <c r="F43" i="9"/>
  <c r="E43" i="9"/>
  <c r="D43" i="9"/>
  <c r="C43" i="9"/>
  <c r="H42" i="9"/>
  <c r="G42" i="9"/>
  <c r="F42" i="9"/>
  <c r="E42" i="9"/>
  <c r="D42" i="9"/>
  <c r="C42" i="9"/>
  <c r="H41" i="9"/>
  <c r="G41" i="9"/>
  <c r="F41" i="9"/>
  <c r="E41" i="9"/>
  <c r="D41" i="9"/>
  <c r="C41" i="9"/>
  <c r="H40" i="9"/>
  <c r="G40" i="9"/>
  <c r="F40" i="9"/>
  <c r="E40" i="9"/>
  <c r="D40" i="9"/>
  <c r="C40" i="9"/>
  <c r="H39" i="9"/>
  <c r="G39" i="9"/>
  <c r="F39" i="9"/>
  <c r="E39" i="9"/>
  <c r="D39" i="9"/>
  <c r="C39" i="9"/>
  <c r="H38" i="9"/>
  <c r="G38" i="9"/>
  <c r="F38" i="9"/>
  <c r="E38" i="9"/>
  <c r="D38" i="9"/>
  <c r="C38" i="9"/>
  <c r="H37" i="9"/>
  <c r="G37" i="9"/>
  <c r="F37" i="9"/>
  <c r="E37" i="9"/>
  <c r="D37" i="9"/>
  <c r="C37" i="9"/>
  <c r="H36" i="9"/>
  <c r="G36" i="9"/>
  <c r="F36" i="9"/>
  <c r="E36" i="9"/>
  <c r="D36" i="9"/>
  <c r="C36" i="9"/>
  <c r="H35" i="9"/>
  <c r="G35" i="9"/>
  <c r="F35" i="9"/>
  <c r="E35" i="9"/>
  <c r="D35" i="9"/>
  <c r="C35" i="9"/>
  <c r="H34" i="9"/>
  <c r="G34" i="9"/>
  <c r="F34" i="9"/>
  <c r="E34" i="9"/>
  <c r="D34" i="9"/>
  <c r="C34" i="9"/>
  <c r="N28" i="8"/>
  <c r="M28" i="8"/>
  <c r="L28" i="8"/>
  <c r="K28" i="8"/>
  <c r="N27" i="8"/>
  <c r="M27" i="8"/>
  <c r="L27" i="8"/>
  <c r="K27" i="8"/>
  <c r="N26" i="8"/>
  <c r="M26" i="8"/>
  <c r="L26" i="8"/>
  <c r="K26" i="8"/>
  <c r="N25" i="8"/>
  <c r="M25" i="8"/>
  <c r="L25" i="8"/>
  <c r="K25" i="8"/>
  <c r="N24" i="8"/>
  <c r="M24" i="8"/>
  <c r="L24" i="8"/>
  <c r="K24" i="8"/>
  <c r="N23" i="8"/>
  <c r="M23" i="8"/>
  <c r="L23" i="8"/>
  <c r="K23" i="8"/>
  <c r="N22" i="8"/>
  <c r="M22" i="8"/>
  <c r="L22" i="8"/>
  <c r="K22" i="8"/>
  <c r="N21" i="8"/>
  <c r="M21" i="8"/>
  <c r="L21" i="8"/>
  <c r="K21" i="8"/>
  <c r="N20" i="8"/>
  <c r="M20" i="8"/>
  <c r="L20" i="8"/>
  <c r="K20" i="8"/>
  <c r="N19" i="8"/>
  <c r="M19" i="8"/>
  <c r="L19" i="8"/>
  <c r="K19" i="8"/>
  <c r="N18" i="8"/>
  <c r="M18" i="8"/>
  <c r="L18" i="8"/>
  <c r="K18" i="8"/>
  <c r="N17" i="8"/>
  <c r="M17" i="8"/>
  <c r="L17" i="8"/>
  <c r="K17" i="8"/>
  <c r="N16" i="8"/>
  <c r="M16" i="8"/>
  <c r="L16" i="8"/>
  <c r="K16" i="8"/>
  <c r="N15" i="8"/>
  <c r="M15" i="8"/>
  <c r="L15" i="8"/>
  <c r="K15" i="8"/>
  <c r="N14" i="8"/>
  <c r="M14" i="8"/>
  <c r="L14" i="8"/>
  <c r="K14" i="8"/>
  <c r="N13" i="8"/>
  <c r="M13" i="8"/>
  <c r="L13" i="8"/>
  <c r="K13" i="8"/>
  <c r="N12" i="8"/>
  <c r="M12" i="8"/>
  <c r="L12" i="8"/>
  <c r="K12" i="8"/>
  <c r="N11" i="8"/>
  <c r="M11" i="8"/>
  <c r="L11" i="8"/>
  <c r="K11" i="8"/>
  <c r="Q28" i="7"/>
  <c r="P28" i="7"/>
  <c r="O28" i="7"/>
  <c r="N28" i="7"/>
  <c r="M28" i="7"/>
  <c r="Q27" i="7"/>
  <c r="P27" i="7"/>
  <c r="O27" i="7"/>
  <c r="N27" i="7"/>
  <c r="M27" i="7"/>
  <c r="Q26" i="7"/>
  <c r="P26" i="7"/>
  <c r="O26" i="7"/>
  <c r="N26" i="7"/>
  <c r="M26" i="7"/>
  <c r="Q25" i="7"/>
  <c r="P25" i="7"/>
  <c r="O25" i="7"/>
  <c r="N25" i="7"/>
  <c r="M25" i="7"/>
  <c r="Q24" i="7"/>
  <c r="P24" i="7"/>
  <c r="O24" i="7"/>
  <c r="N24" i="7"/>
  <c r="M24" i="7"/>
  <c r="Q23" i="7"/>
  <c r="P23" i="7"/>
  <c r="O23" i="7"/>
  <c r="N23" i="7"/>
  <c r="M23" i="7"/>
  <c r="Q22" i="7"/>
  <c r="P22" i="7"/>
  <c r="O22" i="7"/>
  <c r="N22" i="7"/>
  <c r="M22" i="7"/>
  <c r="Q21" i="7"/>
  <c r="P21" i="7"/>
  <c r="O21" i="7"/>
  <c r="N21" i="7"/>
  <c r="M21" i="7"/>
  <c r="Q20" i="7"/>
  <c r="P20" i="7"/>
  <c r="O20" i="7"/>
  <c r="N20" i="7"/>
  <c r="M20" i="7"/>
  <c r="Q19" i="7"/>
  <c r="P19" i="7"/>
  <c r="O19" i="7"/>
  <c r="N19" i="7"/>
  <c r="M19" i="7"/>
  <c r="Q18" i="7"/>
  <c r="P18" i="7"/>
  <c r="O18" i="7"/>
  <c r="N18" i="7"/>
  <c r="M18" i="7"/>
  <c r="Q17" i="7"/>
  <c r="P17" i="7"/>
  <c r="O17" i="7"/>
  <c r="N17" i="7"/>
  <c r="M17" i="7"/>
  <c r="Q16" i="7"/>
  <c r="P16" i="7"/>
  <c r="O16" i="7"/>
  <c r="N16" i="7"/>
  <c r="M16" i="7"/>
  <c r="Q15" i="7"/>
  <c r="P15" i="7"/>
  <c r="O15" i="7"/>
  <c r="N15" i="7"/>
  <c r="M15" i="7"/>
  <c r="Q14" i="7"/>
  <c r="P14" i="7"/>
  <c r="O14" i="7"/>
  <c r="N14" i="7"/>
  <c r="M14" i="7"/>
  <c r="Q13" i="7"/>
  <c r="P13" i="7"/>
  <c r="O13" i="7"/>
  <c r="N13" i="7"/>
  <c r="M13" i="7"/>
  <c r="Q12" i="7"/>
  <c r="P12" i="7"/>
  <c r="O12" i="7"/>
  <c r="N12" i="7"/>
  <c r="M12" i="7"/>
  <c r="Q11" i="7"/>
  <c r="P11" i="7"/>
  <c r="O11" i="7"/>
  <c r="N11" i="7"/>
  <c r="M11" i="7"/>
  <c r="Q28" i="6"/>
  <c r="P28" i="6"/>
  <c r="O28" i="6"/>
  <c r="N28" i="6"/>
  <c r="M28" i="6"/>
  <c r="Q27" i="6"/>
  <c r="P27" i="6"/>
  <c r="O27" i="6"/>
  <c r="N27" i="6"/>
  <c r="M27" i="6"/>
  <c r="Q26" i="6"/>
  <c r="P26" i="6"/>
  <c r="O26" i="6"/>
  <c r="N26" i="6"/>
  <c r="M26" i="6"/>
  <c r="Q25" i="6"/>
  <c r="P25" i="6"/>
  <c r="O25" i="6"/>
  <c r="N25" i="6"/>
  <c r="M25" i="6"/>
  <c r="Q24" i="6"/>
  <c r="P24" i="6"/>
  <c r="O24" i="6"/>
  <c r="N24" i="6"/>
  <c r="M24" i="6"/>
  <c r="Q23" i="6"/>
  <c r="P23" i="6"/>
  <c r="O23" i="6"/>
  <c r="N23" i="6"/>
  <c r="M23" i="6"/>
  <c r="Q22" i="6"/>
  <c r="P22" i="6"/>
  <c r="O22" i="6"/>
  <c r="N22" i="6"/>
  <c r="M22" i="6"/>
  <c r="Q21" i="6"/>
  <c r="P21" i="6"/>
  <c r="O21" i="6"/>
  <c r="N21" i="6"/>
  <c r="M21" i="6"/>
  <c r="Q20" i="6"/>
  <c r="P20" i="6"/>
  <c r="O20" i="6"/>
  <c r="N20" i="6"/>
  <c r="M20" i="6"/>
  <c r="Q19" i="6"/>
  <c r="P19" i="6"/>
  <c r="O19" i="6"/>
  <c r="N19" i="6"/>
  <c r="M19" i="6"/>
  <c r="Q18" i="6"/>
  <c r="P18" i="6"/>
  <c r="O18" i="6"/>
  <c r="N18" i="6"/>
  <c r="M18" i="6"/>
  <c r="Q17" i="6"/>
  <c r="P17" i="6"/>
  <c r="O17" i="6"/>
  <c r="N17" i="6"/>
  <c r="M17" i="6"/>
  <c r="Q16" i="6"/>
  <c r="P16" i="6"/>
  <c r="O16" i="6"/>
  <c r="N16" i="6"/>
  <c r="M16" i="6"/>
  <c r="Q15" i="6"/>
  <c r="P15" i="6"/>
  <c r="O15" i="6"/>
  <c r="N15" i="6"/>
  <c r="M15" i="6"/>
  <c r="Q14" i="6"/>
  <c r="P14" i="6"/>
  <c r="O14" i="6"/>
  <c r="N14" i="6"/>
  <c r="M14" i="6"/>
  <c r="Q13" i="6"/>
  <c r="P13" i="6"/>
  <c r="O13" i="6"/>
  <c r="N13" i="6"/>
  <c r="M13" i="6"/>
  <c r="Q12" i="6"/>
  <c r="P12" i="6"/>
  <c r="O12" i="6"/>
  <c r="N12" i="6"/>
  <c r="M12" i="6"/>
  <c r="Q11" i="6"/>
  <c r="P11" i="6"/>
  <c r="O11" i="6"/>
  <c r="N11" i="6"/>
  <c r="M11" i="6"/>
  <c r="N28" i="5"/>
  <c r="M28" i="5"/>
  <c r="L28" i="5"/>
  <c r="K28" i="5"/>
  <c r="N27" i="5"/>
  <c r="M27" i="5"/>
  <c r="L27" i="5"/>
  <c r="K27" i="5"/>
  <c r="N26" i="5"/>
  <c r="M26" i="5"/>
  <c r="L26" i="5"/>
  <c r="K26" i="5"/>
  <c r="N25" i="5"/>
  <c r="M25" i="5"/>
  <c r="L25" i="5"/>
  <c r="K25" i="5"/>
  <c r="N24" i="5"/>
  <c r="M24" i="5"/>
  <c r="L24" i="5"/>
  <c r="K24" i="5"/>
  <c r="N23" i="5"/>
  <c r="M23" i="5"/>
  <c r="L23" i="5"/>
  <c r="K23" i="5"/>
  <c r="N22" i="5"/>
  <c r="M22" i="5"/>
  <c r="L22" i="5"/>
  <c r="K22" i="5"/>
  <c r="N21" i="5"/>
  <c r="M21" i="5"/>
  <c r="L21" i="5"/>
  <c r="K21" i="5"/>
  <c r="N20" i="5"/>
  <c r="M20" i="5"/>
  <c r="L20" i="5"/>
  <c r="K20" i="5"/>
  <c r="N19" i="5"/>
  <c r="M19" i="5"/>
  <c r="L19" i="5"/>
  <c r="K19" i="5"/>
  <c r="N18" i="5"/>
  <c r="M18" i="5"/>
  <c r="L18" i="5"/>
  <c r="K18" i="5"/>
  <c r="N17" i="5"/>
  <c r="M17" i="5"/>
  <c r="L17" i="5"/>
  <c r="K17" i="5"/>
  <c r="N16" i="5"/>
  <c r="M16" i="5"/>
  <c r="L16" i="5"/>
  <c r="K16" i="5"/>
  <c r="N15" i="5"/>
  <c r="M15" i="5"/>
  <c r="L15" i="5"/>
  <c r="K15" i="5"/>
  <c r="N14" i="5"/>
  <c r="M14" i="5"/>
  <c r="L14" i="5"/>
  <c r="K14" i="5"/>
  <c r="N13" i="5"/>
  <c r="M13" i="5"/>
  <c r="L13" i="5"/>
  <c r="K13" i="5"/>
  <c r="N12" i="5"/>
  <c r="M12" i="5"/>
  <c r="L12" i="5"/>
  <c r="K12" i="5"/>
  <c r="N11" i="5"/>
  <c r="M11" i="5"/>
  <c r="L11" i="5"/>
  <c r="K11" i="5"/>
  <c r="E50" i="4"/>
  <c r="D50" i="4"/>
  <c r="C50" i="4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11" i="3"/>
  <c r="M28" i="3" l="1"/>
  <c r="L28" i="3"/>
  <c r="K28" i="3"/>
  <c r="M27" i="3"/>
  <c r="L27" i="3"/>
  <c r="K27" i="3"/>
  <c r="M26" i="3"/>
  <c r="L26" i="3"/>
  <c r="K26" i="3"/>
  <c r="N26" i="3"/>
  <c r="N25" i="3"/>
  <c r="M25" i="3"/>
  <c r="L25" i="3"/>
  <c r="K25" i="3"/>
  <c r="M24" i="3"/>
  <c r="L24" i="3"/>
  <c r="K24" i="3"/>
  <c r="N24" i="3"/>
  <c r="M23" i="3"/>
  <c r="L23" i="3"/>
  <c r="K23" i="3"/>
  <c r="M22" i="3"/>
  <c r="L22" i="3"/>
  <c r="K22" i="3"/>
  <c r="N22" i="3"/>
  <c r="M21" i="3"/>
  <c r="L21" i="3"/>
  <c r="K21" i="3"/>
  <c r="N21" i="3"/>
  <c r="M20" i="3"/>
  <c r="L20" i="3"/>
  <c r="K20" i="3"/>
  <c r="M19" i="3"/>
  <c r="L19" i="3"/>
  <c r="K19" i="3"/>
  <c r="M18" i="3"/>
  <c r="L18" i="3"/>
  <c r="K18" i="3"/>
  <c r="M17" i="3"/>
  <c r="L17" i="3"/>
  <c r="K17" i="3"/>
  <c r="M16" i="3"/>
  <c r="L16" i="3"/>
  <c r="K16" i="3"/>
  <c r="M15" i="3"/>
  <c r="L15" i="3"/>
  <c r="K15" i="3"/>
  <c r="M14" i="3"/>
  <c r="L14" i="3"/>
  <c r="K14" i="3"/>
  <c r="N14" i="3"/>
  <c r="N13" i="3"/>
  <c r="M13" i="3"/>
  <c r="L13" i="3"/>
  <c r="K13" i="3"/>
  <c r="M12" i="3"/>
  <c r="L12" i="3"/>
  <c r="K12" i="3"/>
  <c r="M11" i="3"/>
  <c r="L11" i="3"/>
  <c r="K11" i="3"/>
  <c r="C37" i="2"/>
  <c r="D37" i="2"/>
  <c r="E37" i="2"/>
  <c r="F37" i="2"/>
  <c r="G37" i="2"/>
  <c r="H37" i="2"/>
  <c r="I37" i="2"/>
  <c r="J37" i="2"/>
  <c r="C38" i="2"/>
  <c r="D38" i="2"/>
  <c r="E38" i="2"/>
  <c r="F38" i="2"/>
  <c r="G38" i="2"/>
  <c r="H38" i="2"/>
  <c r="I38" i="2"/>
  <c r="J38" i="2"/>
  <c r="C39" i="2"/>
  <c r="D39" i="2"/>
  <c r="E39" i="2"/>
  <c r="F39" i="2"/>
  <c r="G39" i="2"/>
  <c r="H39" i="2"/>
  <c r="I39" i="2"/>
  <c r="J39" i="2"/>
  <c r="C40" i="2"/>
  <c r="D40" i="2"/>
  <c r="E40" i="2"/>
  <c r="F40" i="2"/>
  <c r="G40" i="2"/>
  <c r="H40" i="2"/>
  <c r="I40" i="2"/>
  <c r="J40" i="2"/>
  <c r="C41" i="2"/>
  <c r="D41" i="2"/>
  <c r="E41" i="2"/>
  <c r="F41" i="2"/>
  <c r="G41" i="2"/>
  <c r="H41" i="2"/>
  <c r="I41" i="2"/>
  <c r="J41" i="2"/>
  <c r="C42" i="2"/>
  <c r="D42" i="2"/>
  <c r="E42" i="2"/>
  <c r="F42" i="2"/>
  <c r="G42" i="2"/>
  <c r="H42" i="2"/>
  <c r="I42" i="2"/>
  <c r="J42" i="2"/>
  <c r="C43" i="2"/>
  <c r="D43" i="2"/>
  <c r="E43" i="2"/>
  <c r="F43" i="2"/>
  <c r="G43" i="2"/>
  <c r="H43" i="2"/>
  <c r="I43" i="2"/>
  <c r="J43" i="2"/>
  <c r="C44" i="2"/>
  <c r="D44" i="2"/>
  <c r="E44" i="2"/>
  <c r="F44" i="2"/>
  <c r="G44" i="2"/>
  <c r="H44" i="2"/>
  <c r="I44" i="2"/>
  <c r="J44" i="2"/>
  <c r="C45" i="2"/>
  <c r="D45" i="2"/>
  <c r="E45" i="2"/>
  <c r="F45" i="2"/>
  <c r="G45" i="2"/>
  <c r="H45" i="2"/>
  <c r="I45" i="2"/>
  <c r="J45" i="2"/>
  <c r="C46" i="2"/>
  <c r="D46" i="2"/>
  <c r="E46" i="2"/>
  <c r="F46" i="2"/>
  <c r="G46" i="2"/>
  <c r="H46" i="2"/>
  <c r="I46" i="2"/>
  <c r="J46" i="2"/>
  <c r="C47" i="2"/>
  <c r="D47" i="2"/>
  <c r="E47" i="2"/>
  <c r="F47" i="2"/>
  <c r="G47" i="2"/>
  <c r="H47" i="2"/>
  <c r="I47" i="2"/>
  <c r="J47" i="2"/>
  <c r="C48" i="2"/>
  <c r="D48" i="2"/>
  <c r="E48" i="2"/>
  <c r="F48" i="2"/>
  <c r="G48" i="2"/>
  <c r="H48" i="2"/>
  <c r="I48" i="2"/>
  <c r="J48" i="2"/>
  <c r="C49" i="2"/>
  <c r="D49" i="2"/>
  <c r="E49" i="2"/>
  <c r="F49" i="2"/>
  <c r="G49" i="2"/>
  <c r="H49" i="2"/>
  <c r="I49" i="2"/>
  <c r="J49" i="2"/>
  <c r="C50" i="2"/>
  <c r="D50" i="2"/>
  <c r="E50" i="2"/>
  <c r="F50" i="2"/>
  <c r="G50" i="2"/>
  <c r="H50" i="2"/>
  <c r="I50" i="2"/>
  <c r="J50" i="2"/>
  <c r="C51" i="2"/>
  <c r="D51" i="2"/>
  <c r="E51" i="2"/>
  <c r="F51" i="2"/>
  <c r="G51" i="2"/>
  <c r="H51" i="2"/>
  <c r="I51" i="2"/>
  <c r="J51" i="2"/>
  <c r="C52" i="2"/>
  <c r="D52" i="2"/>
  <c r="E52" i="2"/>
  <c r="F52" i="2"/>
  <c r="G52" i="2"/>
  <c r="H52" i="2"/>
  <c r="I52" i="2"/>
  <c r="J52" i="2"/>
  <c r="C53" i="2"/>
  <c r="D53" i="2"/>
  <c r="E53" i="2"/>
  <c r="F53" i="2"/>
  <c r="G53" i="2"/>
  <c r="H53" i="2"/>
  <c r="I53" i="2"/>
  <c r="J53" i="2"/>
  <c r="J36" i="2"/>
  <c r="I36" i="2"/>
  <c r="H36" i="2"/>
  <c r="G36" i="2"/>
  <c r="F36" i="2"/>
  <c r="E36" i="2"/>
  <c r="D36" i="2"/>
  <c r="C36" i="2"/>
  <c r="N12" i="3" l="1"/>
  <c r="N15" i="3"/>
  <c r="N28" i="3"/>
  <c r="N17" i="3"/>
  <c r="N20" i="3"/>
  <c r="N23" i="3"/>
  <c r="N11" i="3"/>
  <c r="N16" i="3"/>
  <c r="N19" i="3"/>
  <c r="N18" i="3"/>
  <c r="N27" i="3"/>
</calcChain>
</file>

<file path=xl/sharedStrings.xml><?xml version="1.0" encoding="utf-8"?>
<sst xmlns="http://schemas.openxmlformats.org/spreadsheetml/2006/main" count="675" uniqueCount="127">
  <si>
    <t>Juzgados de Instrucción en funciones de Guardia/Procesos de Violencia de Género</t>
  </si>
  <si>
    <t>JUZGADOS DE VIOLENCIA SOBRE LA MUJER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</si>
  <si>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</si>
  <si>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</si>
  <si>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</si>
  <si>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</si>
  <si>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</si>
  <si>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</si>
  <si>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</si>
  <si>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</si>
  <si>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</si>
  <si>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</si>
  <si>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</si>
  <si>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</si>
  <si>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</si>
  <si>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</si>
  <si>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</si>
  <si>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</si>
  <si>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</si>
  <si>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</si>
  <si>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Denuncias 
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</si>
  <si>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</si>
  <si>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</si>
  <si>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</si>
  <si>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</si>
  <si>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con denuncia victima</t>
  </si>
  <si>
    <t>con denuncia familiar</t>
  </si>
  <si>
    <t>por intervención directa policial</t>
  </si>
  <si>
    <t>Presentada directamente por victima en el juzgado</t>
  </si>
  <si>
    <t>Casos en los que la victima  se acoge a la dispensa a la obligación de declarar como testigo</t>
  </si>
  <si>
    <t>Renuncias por españolas</t>
  </si>
  <si>
    <t>Renuncias por extranjeras</t>
  </si>
  <si>
    <t>Ratio Casos en los que la victima  se acoge a la dispensa a la obligación de declarar como testigo sobre denuncias</t>
  </si>
  <si>
    <t>Total</t>
  </si>
  <si>
    <t>Por españolas</t>
  </si>
  <si>
    <t>Por extranjeras</t>
  </si>
  <si>
    <t>Mujeres víctimas de violencia de género</t>
  </si>
  <si>
    <t>Víctimas
Españolas</t>
  </si>
  <si>
    <t>Víctimas 
Extranjeras</t>
  </si>
  <si>
    <t>Incoadas</t>
  </si>
  <si>
    <t>Inadmitidas</t>
  </si>
  <si>
    <t>Adoptadas</t>
  </si>
  <si>
    <t>Denegadas</t>
  </si>
  <si>
    <t>Número</t>
  </si>
  <si>
    <t>Condenado
 Español</t>
  </si>
  <si>
    <t>Condenado  
Extranjero</t>
  </si>
  <si>
    <t>Absuelto
Español</t>
  </si>
  <si>
    <t>Absuelto Extranjero</t>
  </si>
  <si>
    <t>Numero</t>
  </si>
  <si>
    <t>Condenado Español</t>
  </si>
  <si>
    <t>Condenado Extranjero</t>
  </si>
  <si>
    <t>Absuelto 
Español</t>
  </si>
  <si>
    <t>Absuelto 
Extranjero</t>
  </si>
  <si>
    <t>Condenado
Español</t>
  </si>
  <si>
    <t>Condenado
Extranjero</t>
  </si>
  <si>
    <t>Absuelto
Extranjero</t>
  </si>
  <si>
    <t>Juzgados de lo Penal/Procesos de Violencia de Género/Personas Enjuiciadas</t>
  </si>
  <si>
    <t>Total 
Condenatorias</t>
  </si>
  <si>
    <t>Previa 
Conformidad</t>
  </si>
  <si>
    <t>Restantes 
Condenatorias</t>
  </si>
  <si>
    <t>Absolutorias</t>
  </si>
  <si>
    <t>Juzgados de lo Penal/Procesos de Violencia de Género/Sentencias</t>
  </si>
  <si>
    <t>Total Menores Enjuiciados</t>
  </si>
  <si>
    <t>Españoles</t>
  </si>
  <si>
    <t>Extranjeros</t>
  </si>
  <si>
    <t>Total Menores 
Enjuiciados</t>
  </si>
  <si>
    <t>Juzgados de Menores/Procesos de Violencia de Género/Personas Enjuiciadas</t>
  </si>
  <si>
    <t>Juzgados de Menores/Procesos de Violencia de Género/Sentencias</t>
  </si>
  <si>
    <t xml:space="preserve">TOTAL Sentencias Por delitos </t>
  </si>
  <si>
    <t>Sentencias Con imposicion de medidas</t>
  </si>
  <si>
    <t>Sentencias Sin imposicion de medidas</t>
  </si>
  <si>
    <t xml:space="preserve">Sentencias previa conformidad </t>
  </si>
  <si>
    <t>Total Sentencias por Delitos</t>
  </si>
  <si>
    <t>Sentencias  con Imposición de Medidas</t>
  </si>
  <si>
    <t>Sentencias sin Imposición de Medidas</t>
  </si>
  <si>
    <t>Sentencias previa conformidad</t>
  </si>
  <si>
    <t>Con medidas</t>
  </si>
  <si>
    <t>Sin medidas</t>
  </si>
  <si>
    <t>Remitidas
 al J.V.S.M</t>
  </si>
  <si>
    <t>Pendientes 
final trimestre</t>
  </si>
  <si>
    <t>Asuntos
 ingresados</t>
  </si>
  <si>
    <t>De O.P.</t>
  </si>
  <si>
    <t>De Resto</t>
  </si>
  <si>
    <t>Total 
Órdenes Protección</t>
  </si>
  <si>
    <t>Acordadas</t>
  </si>
  <si>
    <t>Varones</t>
  </si>
  <si>
    <t>Mujeres</t>
  </si>
  <si>
    <t>Condenada
Española</t>
  </si>
  <si>
    <t>Absuelta
Española</t>
  </si>
  <si>
    <t>Condenada
Extranjera</t>
  </si>
  <si>
    <t>Absuelta
Extranjera</t>
  </si>
  <si>
    <t>Audiencia Provincial/Procesos de Violencia de Género/Total Personas Enjuiciadas</t>
  </si>
  <si>
    <t>Audiencia Provincial/Procesos de Violencia de Género/Personas Enjuiciadas por Sexo</t>
  </si>
  <si>
    <t>Sumarios</t>
  </si>
  <si>
    <t>Procd.
Abreviados</t>
  </si>
  <si>
    <t>Procd.
Jurado</t>
  </si>
  <si>
    <t>Sentencias Condenatorias</t>
  </si>
  <si>
    <t>Sentencias Absolutorias</t>
  </si>
  <si>
    <t>Total Sentencias</t>
  </si>
  <si>
    <t>Setencias Condenatorias</t>
  </si>
  <si>
    <t xml:space="preserve">Total Setencias </t>
  </si>
  <si>
    <t>Setencias Absolutorias</t>
  </si>
  <si>
    <t>Audiencia Provincial/Procesos de Violencia de Género/Sentencias</t>
  </si>
  <si>
    <t xml:space="preserve">  Denuncias</t>
  </si>
  <si>
    <t xml:space="preserve">  Renuncias</t>
  </si>
  <si>
    <t xml:space="preserve">  Víctimas</t>
  </si>
  <si>
    <t xml:space="preserve">  Órdenes y Medidas</t>
  </si>
  <si>
    <t xml:space="preserve">  Personas Enjuiciadas</t>
  </si>
  <si>
    <t>Juzgados de Instrucción en funciones de Guardia/Procesos de Violencia de Género/Órdenes de Protección</t>
  </si>
  <si>
    <t xml:space="preserve">Evolución de las Denuncias Recibidas  
</t>
  </si>
  <si>
    <t>Juzgados de Guardia/Asuntos</t>
  </si>
  <si>
    <t>Juzgados de Guardia/Órdenes de Protección</t>
  </si>
  <si>
    <t>Víctimas menores de violencia de género</t>
  </si>
  <si>
    <t>Víctimas menores
Españolas</t>
  </si>
  <si>
    <t>Víctimas menores
Extranjeras</t>
  </si>
  <si>
    <r>
      <t>Total</t>
    </r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
Menores Tutelados víctimas de violencia</t>
    </r>
  </si>
  <si>
    <r>
      <t>Total</t>
    </r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Víctimas Menores Tuteladas Extranjeras</t>
    </r>
  </si>
  <si>
    <r>
      <t>Total</t>
    </r>
    <r>
      <rPr>
        <b/>
        <sz val="11"/>
        <color rgb="FFFF0000"/>
        <rFont val="Verdana"/>
        <family val="2"/>
      </rPr>
      <t xml:space="preserve">* </t>
    </r>
    <r>
      <rPr>
        <b/>
        <sz val="11"/>
        <color theme="4"/>
        <rFont val="Verdana"/>
        <family val="2"/>
      </rPr>
      <t>Víctimas Menores Tuteladas Españolas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</si>
  <si>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Tuteladas incluye tanto mujeres como hombres menores</t>
    </r>
  </si>
  <si>
    <t>2025/2024</t>
  </si>
  <si>
    <t>Evolución 
2025/ 2024</t>
  </si>
  <si>
    <t>2024
Con Imposición de medidas</t>
  </si>
  <si>
    <t xml:space="preserve"> 2024
Sin Imposicion de Medidas</t>
  </si>
  <si>
    <t>2025
Con Imposición de medidas</t>
  </si>
  <si>
    <t xml:space="preserve"> 2025
Sin Imposicion de Medidas</t>
  </si>
  <si>
    <t>Evolución
2025/2024
Con Imposición de medidas</t>
  </si>
  <si>
    <t>Evolución
2025/2024
Sin Imposición de medidas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</si>
</sst>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3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0"/>
      <name val="Arial"/>
      <family val="2"/>
    </font>
    <font>
      <b/>
      <sz val="11"/>
      <color rgb="FF4F81BD"/>
      <name val="Verdana"/>
      <family val="2"/>
    </font>
    <font>
      <sz val="11"/>
      <color theme="1"/>
      <name val="Verdana"/>
      <family val="2"/>
    </font>
    <font>
      <b/>
      <sz val="11"/>
      <color indexed="18"/>
      <name val="Verdana"/>
      <family val="2"/>
    </font>
    <font>
      <sz val="10"/>
      <color theme="1"/>
      <name val="Verdana"/>
      <family val="2"/>
    </font>
    <font>
      <b/>
      <sz val="11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/>
      <right style="medium">
        <color theme="0"/>
      </right>
      <top/>
      <bottom style="medium">
        <color theme="4" tint="0.7999511703848384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/>
  </cellStyleXfs>
  <cellXfs count="56">
    <xf numFmtId="0" fontId="0" fillId="0" borderId="0" xfId="0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2" borderId="0" xfId="1" applyFont="1" applyFill="1" applyAlignment="1">
      <alignment horizontal="left" vertical="center"/>
    </xf>
    <xf numFmtId="0" fontId="0" fillId="2" borderId="0" xfId="0" applyFill="1"/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3" fontId="9" fillId="0" borderId="2" xfId="0" applyNumberFormat="1" applyFont="1" applyBorder="1" applyAlignment="1">
      <alignment horizontal="right" vertical="center"/>
    </xf>
    <xf numFmtId="3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2"/>
    <xf numFmtId="164" fontId="9" fillId="0" borderId="2" xfId="0" applyNumberFormat="1" applyFont="1" applyBorder="1" applyAlignment="1">
      <alignment horizontal="right" vertical="center"/>
    </xf>
    <xf numFmtId="164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Alignment="1">
      <alignment vertical="center"/>
    </xf>
    <xf numFmtId="0" fontId="4" fillId="0" borderId="0" xfId="1"/>
    <xf numFmtId="0" fontId="11" fillId="0" borderId="0" xfId="0" applyFont="1"/>
    <xf numFmtId="0" fontId="5" fillId="5" borderId="26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3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horizontal="right" vertical="center"/>
    </xf>
    <xf numFmtId="165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1" applyFont="1" applyAlignment="1">
      <alignment horizontal="left" vertical="center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18" xfId="0" applyFont="1" applyFill="1" applyBorder="1" applyAlignment="1" applyProtection="1">
      <alignment horizontal="center" vertical="center" wrapText="1"/>
      <protection locked="0"/>
    </xf>
    <xf numFmtId="0" fontId="8" fillId="5" borderId="17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5" fillId="5" borderId="24" xfId="0" applyFont="1" applyFill="1" applyBorder="1" applyAlignment="1" applyProtection="1">
      <alignment horizontal="center" vertical="center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DATOS Y EVOLUCIONES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214465</xdr:colOff>
      <xdr:row>1</xdr:row>
      <xdr:rowOff>28574</xdr:rowOff>
    </xdr:from>
    <xdr:to>
      <xdr:col>1</xdr:col>
      <xdr:colOff>476795</xdr:colOff>
      <xdr:row>9</xdr:row>
      <xdr:rowOff>19050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14465" y="190499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1447801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6" y="161925"/>
          <a:ext cx="12992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1462124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29968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Y SU EVOLUCIÓN</a:t>
          </a:r>
        </a:p>
      </xdr:txBody>
    </xdr:sp>
    <xdr:clientData/>
  </xdr:twoCellAnchor>
  <xdr:twoCellAnchor>
    <xdr:from>
      <xdr:col>10</xdr:col>
      <xdr:colOff>161925</xdr:colOff>
      <xdr:row>2</xdr:row>
      <xdr:rowOff>28575</xdr:rowOff>
    </xdr:from>
    <xdr:to>
      <xdr:col>10</xdr:col>
      <xdr:colOff>857250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3839825" y="3524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6167" y="158750"/>
          <a:ext cx="13123333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INSTRUCCIÓN SIN COMPETENCIA EN VIOLENCIA SOBRE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LA MUJER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EN FUNCIONES DE GUARDIA/PROCESOS DE VIOLENCIA DE GÉNERO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19050</xdr:colOff>
      <xdr:row>8</xdr:row>
      <xdr:rowOff>38100</xdr:rowOff>
    </xdr:from>
    <xdr:to>
      <xdr:col>14</xdr:col>
      <xdr:colOff>10583</xdr:colOff>
      <xdr:row>9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75217" y="1308100"/>
          <a:ext cx="13114866" cy="2730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INGRESADOS Y SU EVOLUCIÓN</a:t>
          </a:r>
        </a:p>
      </xdr:txBody>
    </xdr:sp>
    <xdr:clientData/>
  </xdr:twoCellAnchor>
  <xdr:twoCellAnchor>
    <xdr:from>
      <xdr:col>15</xdr:col>
      <xdr:colOff>53976</xdr:colOff>
      <xdr:row>2</xdr:row>
      <xdr:rowOff>88901</xdr:rowOff>
    </xdr:from>
    <xdr:to>
      <xdr:col>16</xdr:col>
      <xdr:colOff>130175</xdr:colOff>
      <xdr:row>5</xdr:row>
      <xdr:rowOff>79376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4817726" y="406401"/>
          <a:ext cx="742949" cy="466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161923</xdr:rowOff>
    </xdr:from>
    <xdr:to>
      <xdr:col>11</xdr:col>
      <xdr:colOff>0</xdr:colOff>
      <xdr:row>8</xdr:row>
      <xdr:rowOff>47624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5" y="161923"/>
          <a:ext cx="12725400" cy="1181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INSTRUCCIÓN SIN COMPETENCIA EN VIOLENCIA SOBRE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LA MUJER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EN FUNCIONES DE GUARDIA/PROCESOS DE VIOLENCIA DE GÉNERO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9</xdr:row>
      <xdr:rowOff>38100</xdr:rowOff>
    </xdr:from>
    <xdr:to>
      <xdr:col>11</xdr:col>
      <xdr:colOff>9525</xdr:colOff>
      <xdr:row>10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838200" y="1333500"/>
          <a:ext cx="127349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PROTECCIÓN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 EVOLUCIÓN</a:t>
          </a:r>
        </a:p>
      </xdr:txBody>
    </xdr:sp>
    <xdr:clientData/>
  </xdr:twoCellAnchor>
  <xdr:twoCellAnchor>
    <xdr:from>
      <xdr:col>11</xdr:col>
      <xdr:colOff>190501</xdr:colOff>
      <xdr:row>5</xdr:row>
      <xdr:rowOff>123826</xdr:rowOff>
    </xdr:from>
    <xdr:to>
      <xdr:col>12</xdr:col>
      <xdr:colOff>114300</xdr:colOff>
      <xdr:row>9</xdr:row>
      <xdr:rowOff>114301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573126" y="933451"/>
          <a:ext cx="761999" cy="6381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581025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657225" y="161925"/>
          <a:ext cx="12696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596576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666750" y="676275"/>
          <a:ext cx="1270285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PERSONAS ENJUICIADAS Y SU EVOLUCIÓN</a:t>
          </a:r>
        </a:p>
      </xdr:txBody>
    </xdr:sp>
    <xdr:clientData/>
  </xdr:twoCellAnchor>
  <xdr:twoCellAnchor>
    <xdr:from>
      <xdr:col>14</xdr:col>
      <xdr:colOff>876299</xdr:colOff>
      <xdr:row>2</xdr:row>
      <xdr:rowOff>19050</xdr:rowOff>
    </xdr:from>
    <xdr:to>
      <xdr:col>15</xdr:col>
      <xdr:colOff>638174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13620749" y="3429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15</xdr:col>
      <xdr:colOff>219076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6" y="161925"/>
          <a:ext cx="12706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15</xdr:col>
      <xdr:colOff>234631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66750" y="676275"/>
          <a:ext cx="127123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EN PRIMERA INSTANCIA Y SU EVOLUCIÓN</a:t>
          </a:r>
        </a:p>
      </xdr:txBody>
    </xdr:sp>
    <xdr:clientData/>
  </xdr:twoCellAnchor>
  <xdr:twoCellAnchor>
    <xdr:from>
      <xdr:col>16</xdr:col>
      <xdr:colOff>28574</xdr:colOff>
      <xdr:row>2</xdr:row>
      <xdr:rowOff>76201</xdr:rowOff>
    </xdr:from>
    <xdr:to>
      <xdr:col>16</xdr:col>
      <xdr:colOff>723899</xdr:colOff>
      <xdr:row>5</xdr:row>
      <xdr:rowOff>47626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3515974" y="400051"/>
          <a:ext cx="695325" cy="457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600075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57225" y="161925"/>
          <a:ext cx="12696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615626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66750" y="676275"/>
          <a:ext cx="1270285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ENJUICIADAS POR SEXO Y SU EVOLUCIÓN</a:t>
          </a:r>
        </a:p>
      </xdr:txBody>
    </xdr:sp>
    <xdr:clientData/>
  </xdr:twoCellAnchor>
  <xdr:twoCellAnchor>
    <xdr:from>
      <xdr:col>15</xdr:col>
      <xdr:colOff>180975</xdr:colOff>
      <xdr:row>2</xdr:row>
      <xdr:rowOff>9525</xdr:rowOff>
    </xdr:from>
    <xdr:to>
      <xdr:col>16</xdr:col>
      <xdr:colOff>114300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3573125" y="3333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</xdr:row>
      <xdr:rowOff>57150</xdr:rowOff>
    </xdr:from>
    <xdr:to>
      <xdr:col>10</xdr:col>
      <xdr:colOff>704850</xdr:colOff>
      <xdr:row>5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68375" y="381000"/>
          <a:ext cx="695325" cy="447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2</xdr:colOff>
      <xdr:row>1</xdr:row>
      <xdr:rowOff>0</xdr:rowOff>
    </xdr:from>
    <xdr:to>
      <xdr:col>9</xdr:col>
      <xdr:colOff>1266826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2" y="0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9</xdr:col>
      <xdr:colOff>1285876</xdr:colOff>
      <xdr:row>6</xdr:row>
      <xdr:rowOff>152400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38200" y="485775"/>
          <a:ext cx="12677776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 PRESENTADAS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EVOLUCIÓN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28576</xdr:rowOff>
    </xdr:from>
    <xdr:to>
      <xdr:col>9</xdr:col>
      <xdr:colOff>1790700</xdr:colOff>
      <xdr:row>6</xdr:row>
      <xdr:rowOff>257176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6"/>
          <a:ext cx="12677775" cy="5524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RENUNCIAS (La victima se acoge a la dispensa a la  obligacion de declarar como testigo, Art. 416 L.E.CRIM)          </a:t>
          </a:r>
        </a:p>
      </xdr:txBody>
    </xdr:sp>
    <xdr:clientData/>
  </xdr:twoCellAnchor>
  <xdr:twoCellAnchor>
    <xdr:from>
      <xdr:col>10</xdr:col>
      <xdr:colOff>409575</xdr:colOff>
      <xdr:row>3</xdr:row>
      <xdr:rowOff>0</xdr:rowOff>
    </xdr:from>
    <xdr:to>
      <xdr:col>11</xdr:col>
      <xdr:colOff>142875</xdr:colOff>
      <xdr:row>6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916025" y="485775"/>
          <a:ext cx="695325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9</xdr:col>
      <xdr:colOff>1762124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38200" y="0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666750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61976" y="161925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</xdr:row>
      <xdr:rowOff>161924</xdr:rowOff>
    </xdr:from>
    <xdr:to>
      <xdr:col>11</xdr:col>
      <xdr:colOff>647699</xdr:colOff>
      <xdr:row>7</xdr:row>
      <xdr:rowOff>219075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85800" y="647699"/>
          <a:ext cx="12611099" cy="7048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MUJERES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QUE APARECEN COMO VÍCTIMAS EN LAS DENUNCIAS PRESENTADAS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EVOLUCIÓN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</a:t>
          </a:r>
        </a:p>
      </xdr:txBody>
    </xdr:sp>
    <xdr:clientData/>
  </xdr:twoCellAnchor>
  <xdr:twoCellAnchor>
    <xdr:from>
      <xdr:col>12</xdr:col>
      <xdr:colOff>447675</xdr:colOff>
      <xdr:row>2</xdr:row>
      <xdr:rowOff>104775</xdr:rowOff>
    </xdr:from>
    <xdr:to>
      <xdr:col>12</xdr:col>
      <xdr:colOff>1143000</xdr:colOff>
      <xdr:row>6</xdr:row>
      <xdr:rowOff>0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4097000" y="4286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28575</xdr:rowOff>
    </xdr:from>
    <xdr:to>
      <xdr:col>13</xdr:col>
      <xdr:colOff>838200</xdr:colOff>
      <xdr:row>7</xdr:row>
      <xdr:rowOff>314325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5" y="676275"/>
          <a:ext cx="13144500" cy="7715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ÓRDENES DE PROTECCIÓN Y 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PROTECCIÓN Y SEGURIDAD DE LAS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(Art. 544 bis y ter)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Y SU EVOLUCIÓN</a:t>
          </a:r>
        </a:p>
      </xdr:txBody>
    </xdr:sp>
    <xdr:clientData/>
  </xdr:twoCellAnchor>
  <xdr:twoCellAnchor>
    <xdr:from>
      <xdr:col>14</xdr:col>
      <xdr:colOff>295275</xdr:colOff>
      <xdr:row>1</xdr:row>
      <xdr:rowOff>133350</xdr:rowOff>
    </xdr:from>
    <xdr:to>
      <xdr:col>14</xdr:col>
      <xdr:colOff>990600</xdr:colOff>
      <xdr:row>5</xdr:row>
      <xdr:rowOff>28575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049375" y="2952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838199</xdr:colOff>
      <xdr:row>1</xdr:row>
      <xdr:rowOff>0</xdr:rowOff>
    </xdr:from>
    <xdr:to>
      <xdr:col>13</xdr:col>
      <xdr:colOff>752475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838199" y="161925"/>
          <a:ext cx="13068301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19050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97059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38101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7726" y="676275"/>
          <a:ext cx="9715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Y SU EVOLUCIÓN</a:t>
          </a:r>
        </a:p>
      </xdr:txBody>
    </xdr:sp>
    <xdr:clientData/>
  </xdr:twoCellAnchor>
  <xdr:twoCellAnchor>
    <xdr:from>
      <xdr:col>12</xdr:col>
      <xdr:colOff>47625</xdr:colOff>
      <xdr:row>1</xdr:row>
      <xdr:rowOff>123825</xdr:rowOff>
    </xdr:from>
    <xdr:to>
      <xdr:col>13</xdr:col>
      <xdr:colOff>38100</xdr:colOff>
      <xdr:row>5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487150" y="2857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14</xdr:col>
      <xdr:colOff>552451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8201" y="161925"/>
          <a:ext cx="12706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568006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47725" y="676275"/>
          <a:ext cx="127123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Y SU EVOLUCIÓN        </a:t>
          </a:r>
        </a:p>
      </xdr:txBody>
    </xdr:sp>
    <xdr:clientData/>
  </xdr:twoCellAnchor>
  <xdr:twoCellAnchor>
    <xdr:from>
      <xdr:col>15</xdr:col>
      <xdr:colOff>161925</xdr:colOff>
      <xdr:row>1</xdr:row>
      <xdr:rowOff>85725</xdr:rowOff>
    </xdr:from>
    <xdr:to>
      <xdr:col>16</xdr:col>
      <xdr:colOff>142875</xdr:colOff>
      <xdr:row>4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658850" y="24765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1896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729242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190206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Y SU EVOLUCIÓN</a:t>
          </a:r>
        </a:p>
      </xdr:txBody>
    </xdr:sp>
    <xdr:clientData/>
  </xdr:twoCellAnchor>
  <xdr:twoCellAnchor>
    <xdr:from>
      <xdr:col>11</xdr:col>
      <xdr:colOff>276225</xdr:colOff>
      <xdr:row>2</xdr:row>
      <xdr:rowOff>28575</xdr:rowOff>
    </xdr:from>
    <xdr:to>
      <xdr:col>11</xdr:col>
      <xdr:colOff>971550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830175" y="3524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1085851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6682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1101063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0" y="676275"/>
          <a:ext cx="1267393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 ENJUICIADOS POR DELITO Y SU EVOLUCIÓN</a:t>
          </a:r>
        </a:p>
      </xdr:txBody>
    </xdr:sp>
    <xdr:clientData/>
  </xdr:twoCellAnchor>
  <xdr:twoCellAnchor>
    <xdr:from>
      <xdr:col>12</xdr:col>
      <xdr:colOff>485775</xdr:colOff>
      <xdr:row>1</xdr:row>
      <xdr:rowOff>142875</xdr:rowOff>
    </xdr:from>
    <xdr:to>
      <xdr:col>13</xdr:col>
      <xdr:colOff>314325</xdr:colOff>
      <xdr:row>5</xdr:row>
      <xdr:rowOff>38100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515975" y="3048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L34"/>
  <sheetViews>
    <sheetView tabSelected="1" workbookViewId="0"/>
  </sheetViews>
  <sheetFormatPr baseColWidth="10" defaultRowHeight="12.75" x14ac:dyDescent="0.2"/>
  <cols>
    <col min="5" max="5" width="12.75" customWidth="1"/>
  </cols>
  <sheetData>
    <row r="16" spans="2:6" ht="14.25" x14ac:dyDescent="0.2">
      <c r="B16" s="26" t="s">
        <v>1</v>
      </c>
      <c r="C16" s="26"/>
      <c r="D16" s="26"/>
      <c r="E16" s="26"/>
      <c r="F16" s="26"/>
    </row>
    <row r="17" spans="2:12" ht="14.25" x14ac:dyDescent="0.2">
      <c r="B17" s="1"/>
      <c r="C17" s="1"/>
      <c r="D17" s="1"/>
      <c r="E17" s="1"/>
      <c r="F17" s="1"/>
    </row>
    <row r="18" spans="2:12" ht="14.25" x14ac:dyDescent="0.2">
      <c r="B18" s="26" t="s">
        <v>103</v>
      </c>
      <c r="C18" s="26"/>
      <c r="D18" s="26"/>
      <c r="E18" s="26"/>
      <c r="F18" s="1"/>
    </row>
    <row r="19" spans="2:12" ht="14.25" x14ac:dyDescent="0.2">
      <c r="B19" s="26" t="s">
        <v>104</v>
      </c>
      <c r="C19" s="26"/>
      <c r="D19" s="26"/>
      <c r="E19" s="26"/>
      <c r="F19" s="1"/>
    </row>
    <row r="20" spans="2:12" ht="14.25" x14ac:dyDescent="0.2">
      <c r="B20" s="26" t="s">
        <v>105</v>
      </c>
      <c r="C20" s="26"/>
      <c r="D20" s="26"/>
      <c r="E20" s="26"/>
      <c r="F20" s="1"/>
    </row>
    <row r="21" spans="2:12" ht="14.25" x14ac:dyDescent="0.2">
      <c r="B21" s="26" t="s">
        <v>106</v>
      </c>
      <c r="C21" s="26"/>
      <c r="D21" s="26"/>
      <c r="E21" s="26"/>
      <c r="F21" s="1"/>
    </row>
    <row r="22" spans="2:12" ht="14.25" x14ac:dyDescent="0.2">
      <c r="B22" s="1" t="s">
        <v>107</v>
      </c>
      <c r="C22" s="1"/>
      <c r="D22" s="1"/>
      <c r="E22" s="1"/>
      <c r="F22" s="1"/>
    </row>
    <row r="23" spans="2:12" ht="14.25" x14ac:dyDescent="0.2">
      <c r="B23" s="3"/>
      <c r="C23" s="3"/>
      <c r="D23" s="3"/>
      <c r="E23" s="3"/>
      <c r="F23" s="3"/>
      <c r="G23" s="4"/>
      <c r="H23" s="4"/>
      <c r="I23" s="4"/>
    </row>
    <row r="24" spans="2:12" ht="15" x14ac:dyDescent="0.25">
      <c r="B24" s="2" t="s">
        <v>56</v>
      </c>
      <c r="C24" s="2"/>
      <c r="D24" s="16"/>
      <c r="E24" s="16"/>
      <c r="F24" s="16"/>
      <c r="G24" s="16"/>
      <c r="H24" s="17"/>
      <c r="I24" s="17"/>
    </row>
    <row r="25" spans="2:12" ht="15" customHeight="1" x14ac:dyDescent="0.2">
      <c r="B25" s="26" t="s">
        <v>61</v>
      </c>
      <c r="C25" s="26"/>
      <c r="D25" s="26"/>
      <c r="E25" s="26"/>
      <c r="F25" s="26"/>
      <c r="G25" s="26"/>
      <c r="H25" s="26"/>
      <c r="I25" s="26"/>
    </row>
    <row r="26" spans="2:12" ht="14.25" x14ac:dyDescent="0.2">
      <c r="B26" s="26" t="s">
        <v>66</v>
      </c>
      <c r="C26" s="26"/>
      <c r="D26" s="26"/>
      <c r="E26" s="26"/>
      <c r="F26" s="26"/>
      <c r="G26" s="26"/>
      <c r="H26" s="26"/>
      <c r="I26" s="26"/>
    </row>
    <row r="27" spans="2:12" ht="14.25" x14ac:dyDescent="0.2">
      <c r="B27" s="26" t="s">
        <v>67</v>
      </c>
      <c r="C27" s="26"/>
      <c r="D27" s="26"/>
      <c r="E27" s="26"/>
      <c r="F27" s="26"/>
      <c r="G27" s="26"/>
      <c r="H27" s="26"/>
      <c r="I27" s="26"/>
    </row>
    <row r="28" spans="2:12" ht="14.25" x14ac:dyDescent="0.2">
      <c r="B28" s="26" t="s">
        <v>0</v>
      </c>
      <c r="C28" s="26"/>
      <c r="D28" s="26"/>
      <c r="E28" s="26"/>
      <c r="F28" s="26"/>
      <c r="G28" s="26"/>
      <c r="H28" s="26"/>
      <c r="I28" s="26"/>
    </row>
    <row r="29" spans="2:12" ht="14.25" x14ac:dyDescent="0.2">
      <c r="B29" s="26" t="s">
        <v>108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12" ht="14.25" x14ac:dyDescent="0.2">
      <c r="B30" s="26" t="s">
        <v>110</v>
      </c>
      <c r="C30" s="26"/>
      <c r="D30" s="26"/>
      <c r="E30" s="26"/>
      <c r="F30" s="1"/>
      <c r="G30" s="1"/>
      <c r="H30" s="1"/>
      <c r="I30" s="1"/>
      <c r="J30" s="1"/>
      <c r="K30" s="1"/>
      <c r="L30" s="1"/>
    </row>
    <row r="31" spans="2:12" ht="14.25" x14ac:dyDescent="0.2">
      <c r="B31" s="26" t="s">
        <v>111</v>
      </c>
      <c r="C31" s="26"/>
      <c r="D31" s="26"/>
      <c r="E31" s="26"/>
      <c r="F31" s="1"/>
      <c r="G31" s="1"/>
      <c r="H31" s="1"/>
      <c r="I31" s="1"/>
      <c r="J31" s="1"/>
      <c r="K31" s="1"/>
      <c r="L31" s="1"/>
    </row>
    <row r="32" spans="2:12" ht="14.25" x14ac:dyDescent="0.2">
      <c r="B32" s="26" t="s">
        <v>91</v>
      </c>
      <c r="C32" s="26"/>
      <c r="D32" s="26"/>
      <c r="E32" s="26"/>
      <c r="F32" s="26"/>
      <c r="G32" s="26"/>
      <c r="H32" s="26"/>
      <c r="I32" s="26"/>
    </row>
    <row r="33" spans="2:9" ht="14.25" x14ac:dyDescent="0.2">
      <c r="B33" s="26" t="s">
        <v>92</v>
      </c>
      <c r="C33" s="26"/>
      <c r="D33" s="26"/>
      <c r="E33" s="26"/>
      <c r="F33" s="26"/>
      <c r="G33" s="26"/>
      <c r="H33" s="26"/>
      <c r="I33" s="26"/>
    </row>
    <row r="34" spans="2:9" ht="14.25" x14ac:dyDescent="0.2">
      <c r="B34" s="26" t="s">
        <v>102</v>
      </c>
      <c r="C34" s="26"/>
      <c r="D34" s="26"/>
      <c r="E34" s="26"/>
      <c r="F34" s="26"/>
      <c r="G34" s="26"/>
      <c r="H34" s="26"/>
      <c r="I34" s="26"/>
    </row>
  </sheetData>
  <mergeCells count="19">
    <mergeCell ref="B34:I34"/>
    <mergeCell ref="B25:I25"/>
    <mergeCell ref="B27:I27"/>
    <mergeCell ref="B33:I33"/>
    <mergeCell ref="B29:L29"/>
    <mergeCell ref="B30:E30"/>
    <mergeCell ref="B31:E31"/>
    <mergeCell ref="B16:F16"/>
    <mergeCell ref="B28:I28"/>
    <mergeCell ref="B32:I32"/>
    <mergeCell ref="B18:C18"/>
    <mergeCell ref="D18:E18"/>
    <mergeCell ref="B19:C19"/>
    <mergeCell ref="D19:E19"/>
    <mergeCell ref="B20:C20"/>
    <mergeCell ref="D20:E20"/>
    <mergeCell ref="B21:C21"/>
    <mergeCell ref="D21:E21"/>
    <mergeCell ref="B26:I26"/>
  </mergeCells>
  <hyperlinks>
    <hyperlink ref="B18" location="'Evolución Denuncias'!A1" display="Denuncias" xr:uid="{00000000-0004-0000-0000-000000000000}"/>
    <hyperlink ref="B19" location="'Evolución Renuncias'!A1" display="Renuncias" xr:uid="{00000000-0004-0000-0000-000001000000}"/>
    <hyperlink ref="B20" location="'Evolución Víctimas'!A1" display="Víctimas" xr:uid="{00000000-0004-0000-0000-000002000000}"/>
    <hyperlink ref="B21" location="'Total Órdenes y Medidas'!A1" display="Órdenes y Medidas" xr:uid="{00000000-0004-0000-0000-000003000000}"/>
    <hyperlink ref="B22" location="'Personas Enjuiciadas'!A1" display="Personas Enjuiciadas" xr:uid="{00000000-0004-0000-0000-000004000000}"/>
    <hyperlink ref="B32" location="Aud.Prov.!A1" display="Audiencia Provincial" xr:uid="{00000000-0004-0000-0000-000005000000}"/>
    <hyperlink ref="B24" location="Penal!A1" display="Juzgado de lo Penal" xr:uid="{00000000-0004-0000-0000-000006000000}"/>
    <hyperlink ref="B26" location="'Jdos Menores_Personas Enjuiciad'!A1" display="Juzgados de Menores/Procesos de Violencia de Género/Personas Enjuiciadas" xr:uid="{00000000-0004-0000-0000-000007000000}"/>
    <hyperlink ref="B28" location="Guardia!A1" display="Juzgado de Instrucción en funciones de Guardia" xr:uid="{00000000-0004-0000-0000-000008000000}"/>
    <hyperlink ref="B20:C20" location="'Evolución Víctimas'!A1" display="Víctimas" xr:uid="{00000000-0004-0000-0000-000009000000}"/>
    <hyperlink ref="B21:C21" location="'Evolución Órdenes y Medidas'!A1" display="Órdenes y Medidas" xr:uid="{00000000-0004-0000-0000-00000A000000}"/>
    <hyperlink ref="B22:C22" location="'Personas Enjuiciadas'!A1" display="Personas Enjuiciadas" xr:uid="{00000000-0004-0000-0000-00000B000000}"/>
    <hyperlink ref="B24:I24" location="'Jdos Penal_Personas Enjuiciadas'!A1" display="Juzgados de lo Penal/Procesos de Violencia de Género/Personas Enjuiciadas" xr:uid="{00000000-0004-0000-0000-00000C000000}"/>
    <hyperlink ref="B25" location="'Jdos Penal_Sentencias'!A1" display="Juzgados de lo Penal/Procesos de Violencia de Género/Sentencias" xr:uid="{00000000-0004-0000-0000-00000D000000}"/>
    <hyperlink ref="B27" location="'Jdos Menores_Personas Enjuiciad'!A1" display="Juzgados de Menores/Procesos de Violencia de Género/Personas Enjuiciadas" xr:uid="{00000000-0004-0000-0000-00000E000000}"/>
    <hyperlink ref="B27:I27" location="'Jdos Menores_Sentencias'!A1" display="Juzgados de Menores/Procesos de Violencia de Género/Sentencias" xr:uid="{00000000-0004-0000-0000-00000F000000}"/>
    <hyperlink ref="B28:I28" location="'Jdos Guardia_Asuntos'!A1" display="Juzgados de Instrucción en funciones de Guardia/Procesos de Violencia de Género" xr:uid="{00000000-0004-0000-0000-000010000000}"/>
    <hyperlink ref="B29" location="Guardia!A1" display="Juzgado de Instrucción en funciones de Guardia" xr:uid="{00000000-0004-0000-0000-000011000000}"/>
    <hyperlink ref="B29:I29" location="'Jdos Guardia_Órdenes Protección'!A1" display="Juzgados de Instrucción en funciones de Guardia/Procesos de Violencia de Género" xr:uid="{00000000-0004-0000-0000-000012000000}"/>
    <hyperlink ref="B32:I32" location="'Audiencias_Pers Enjuiciadas'!A1" display="Audiencia Provincial/Procesos de Violencia de Género/Total Personas Enjuiciadas" xr:uid="{00000000-0004-0000-0000-000013000000}"/>
    <hyperlink ref="B33:I33" location="'Audiencias_Pers Enjuic por Sexo'!A1" display="Audiencia Provincial/Procesos de Violencia de Género/Personas Enjuiciadas por Sexo" xr:uid="{00000000-0004-0000-0000-000014000000}"/>
    <hyperlink ref="B34:I34" location="Audiencias_Sentencias!A1" display="Audiencia Provincial/Procesos de Violencia de Género/Sentencias" xr:uid="{00000000-0004-0000-0000-000015000000}"/>
    <hyperlink ref="B30:E30" location="'Jdos Guardia_Asuntos'!A1" display="Juzgados de Guardia/Asuntos" xr:uid="{00000000-0004-0000-0000-000016000000}"/>
    <hyperlink ref="B31:F31" location="'Jdos Guardia_Órdenes Protección'!A1" display="Juzgados de Guardia/Órdenes de Protección" xr:uid="{00000000-0004-0000-0000-000017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J5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9.875" bestFit="1" customWidth="1"/>
    <col min="4" max="4" width="17.125" bestFit="1" customWidth="1"/>
    <col min="5" max="5" width="16" bestFit="1" customWidth="1"/>
    <col min="6" max="6" width="19.375" bestFit="1" customWidth="1"/>
    <col min="7" max="7" width="19.875" bestFit="1" customWidth="1"/>
    <col min="8" max="8" width="16.875" bestFit="1" customWidth="1"/>
    <col min="9" max="9" width="16" bestFit="1" customWidth="1"/>
    <col min="10" max="10" width="19.375" bestFit="1" customWidth="1"/>
    <col min="11" max="18" width="20.625" customWidth="1"/>
    <col min="19" max="19" width="11.875" customWidth="1"/>
  </cols>
  <sheetData>
    <row r="9" spans="2:10" ht="44.25" customHeight="1" thickBot="1" x14ac:dyDescent="0.25">
      <c r="C9" s="32">
        <v>2024</v>
      </c>
      <c r="D9" s="33"/>
      <c r="E9" s="33"/>
      <c r="F9" s="33"/>
      <c r="G9" s="32">
        <v>2025</v>
      </c>
      <c r="H9" s="33"/>
      <c r="I9" s="33"/>
      <c r="J9" s="33"/>
    </row>
    <row r="10" spans="2:10" ht="44.25" customHeight="1" thickBot="1" x14ac:dyDescent="0.25">
      <c r="C10" s="10" t="s">
        <v>68</v>
      </c>
      <c r="D10" s="10" t="s">
        <v>69</v>
      </c>
      <c r="E10" s="10" t="s">
        <v>70</v>
      </c>
      <c r="F10" s="10" t="s">
        <v>71</v>
      </c>
      <c r="G10" s="10" t="s">
        <v>68</v>
      </c>
      <c r="H10" s="10" t="s">
        <v>69</v>
      </c>
      <c r="I10" s="10" t="s">
        <v>70</v>
      </c>
      <c r="J10" s="10" t="s">
        <v>71</v>
      </c>
    </row>
    <row r="11" spans="2:10" ht="20.100000000000001" customHeight="1" thickBot="1" x14ac:dyDescent="0.25">
      <c r="B11" s="5" t="s">
        <v>2</v>
      </c>
      <c r="C11" s="11">
        <f>SUM(D11:E11)</f>
        <v>81</v>
      </c>
      <c r="D11" s="21">
        <v>77</v>
      </c>
      <c r="E11" s="21">
        <v>4</v>
      </c>
      <c r="F11" s="21">
        <v>59</v>
      </c>
      <c r="G11" s="11">
        <f>SUM(H11:I11)</f>
        <v>106</v>
      </c>
      <c r="H11" s="21">
        <v>90</v>
      </c>
      <c r="I11" s="21">
        <v>16</v>
      </c>
      <c r="J11" s="21">
        <v>69</v>
      </c>
    </row>
    <row r="12" spans="2:10" ht="20.100000000000001" customHeight="1" thickBot="1" x14ac:dyDescent="0.25">
      <c r="B12" s="6" t="s">
        <v>3</v>
      </c>
      <c r="C12" s="11">
        <f t="shared" ref="C12:C27" si="0">SUM(D12:E12)</f>
        <v>13</v>
      </c>
      <c r="D12" s="21">
        <v>12</v>
      </c>
      <c r="E12" s="21">
        <v>1</v>
      </c>
      <c r="F12" s="21">
        <v>9</v>
      </c>
      <c r="G12" s="11">
        <f t="shared" ref="G12:G27" si="1">SUM(H12:I12)</f>
        <v>9</v>
      </c>
      <c r="H12" s="21">
        <v>8</v>
      </c>
      <c r="I12" s="21">
        <v>1</v>
      </c>
      <c r="J12" s="21">
        <v>8</v>
      </c>
    </row>
    <row r="13" spans="2:10" ht="20.100000000000001" customHeight="1" thickBot="1" x14ac:dyDescent="0.25">
      <c r="B13" s="6" t="s">
        <v>4</v>
      </c>
      <c r="C13" s="11">
        <f t="shared" si="0"/>
        <v>5</v>
      </c>
      <c r="D13" s="21">
        <v>5</v>
      </c>
      <c r="E13" s="21">
        <v>0</v>
      </c>
      <c r="F13" s="21">
        <v>4</v>
      </c>
      <c r="G13" s="11">
        <f t="shared" si="1"/>
        <v>8</v>
      </c>
      <c r="H13" s="21">
        <v>8</v>
      </c>
      <c r="I13" s="21">
        <v>0</v>
      </c>
      <c r="J13" s="21">
        <v>7</v>
      </c>
    </row>
    <row r="14" spans="2:10" ht="20.100000000000001" customHeight="1" thickBot="1" x14ac:dyDescent="0.25">
      <c r="B14" s="6" t="s">
        <v>5</v>
      </c>
      <c r="C14" s="11">
        <f t="shared" si="0"/>
        <v>5</v>
      </c>
      <c r="D14" s="21">
        <v>5</v>
      </c>
      <c r="E14" s="21">
        <v>0</v>
      </c>
      <c r="F14" s="21">
        <v>2</v>
      </c>
      <c r="G14" s="11">
        <f t="shared" si="1"/>
        <v>15</v>
      </c>
      <c r="H14" s="21">
        <v>15</v>
      </c>
      <c r="I14" s="21">
        <v>0</v>
      </c>
      <c r="J14" s="21">
        <v>9</v>
      </c>
    </row>
    <row r="15" spans="2:10" ht="20.100000000000001" customHeight="1" thickBot="1" x14ac:dyDescent="0.25">
      <c r="B15" s="6" t="s">
        <v>6</v>
      </c>
      <c r="C15" s="11">
        <f t="shared" si="0"/>
        <v>28</v>
      </c>
      <c r="D15" s="21">
        <v>28</v>
      </c>
      <c r="E15" s="21">
        <v>0</v>
      </c>
      <c r="F15" s="21">
        <v>24</v>
      </c>
      <c r="G15" s="11">
        <f t="shared" si="1"/>
        <v>33</v>
      </c>
      <c r="H15" s="21">
        <v>31</v>
      </c>
      <c r="I15" s="21">
        <v>2</v>
      </c>
      <c r="J15" s="21">
        <v>29</v>
      </c>
    </row>
    <row r="16" spans="2:10" ht="20.100000000000001" customHeight="1" thickBot="1" x14ac:dyDescent="0.25">
      <c r="B16" s="6" t="s">
        <v>7</v>
      </c>
      <c r="C16" s="11">
        <f t="shared" si="0"/>
        <v>0</v>
      </c>
      <c r="D16" s="21">
        <v>0</v>
      </c>
      <c r="E16" s="21">
        <v>0</v>
      </c>
      <c r="F16" s="21">
        <v>0</v>
      </c>
      <c r="G16" s="11">
        <f t="shared" si="1"/>
        <v>2</v>
      </c>
      <c r="H16" s="21">
        <v>2</v>
      </c>
      <c r="I16" s="21">
        <v>0</v>
      </c>
      <c r="J16" s="21">
        <v>2</v>
      </c>
    </row>
    <row r="17" spans="2:10" ht="20.100000000000001" customHeight="1" thickBot="1" x14ac:dyDescent="0.25">
      <c r="B17" s="6" t="s">
        <v>8</v>
      </c>
      <c r="C17" s="11">
        <f t="shared" si="0"/>
        <v>16</v>
      </c>
      <c r="D17" s="21">
        <v>15</v>
      </c>
      <c r="E17" s="21">
        <v>1</v>
      </c>
      <c r="F17" s="21">
        <v>7</v>
      </c>
      <c r="G17" s="11">
        <f t="shared" si="1"/>
        <v>21</v>
      </c>
      <c r="H17" s="21">
        <v>18</v>
      </c>
      <c r="I17" s="21">
        <v>3</v>
      </c>
      <c r="J17" s="21">
        <v>12</v>
      </c>
    </row>
    <row r="18" spans="2:10" ht="20.100000000000001" customHeight="1" thickBot="1" x14ac:dyDescent="0.25">
      <c r="B18" s="6" t="s">
        <v>9</v>
      </c>
      <c r="C18" s="11">
        <f t="shared" si="0"/>
        <v>7</v>
      </c>
      <c r="D18" s="21">
        <v>5</v>
      </c>
      <c r="E18" s="21">
        <v>2</v>
      </c>
      <c r="F18" s="21">
        <v>4</v>
      </c>
      <c r="G18" s="11">
        <f t="shared" si="1"/>
        <v>11</v>
      </c>
      <c r="H18" s="21">
        <v>9</v>
      </c>
      <c r="I18" s="21">
        <v>2</v>
      </c>
      <c r="J18" s="21">
        <v>8</v>
      </c>
    </row>
    <row r="19" spans="2:10" ht="20.100000000000001" customHeight="1" thickBot="1" x14ac:dyDescent="0.25">
      <c r="B19" s="6" t="s">
        <v>10</v>
      </c>
      <c r="C19" s="11">
        <f t="shared" si="0"/>
        <v>36</v>
      </c>
      <c r="D19" s="21">
        <v>35</v>
      </c>
      <c r="E19" s="21">
        <v>1</v>
      </c>
      <c r="F19" s="21">
        <v>29</v>
      </c>
      <c r="G19" s="11">
        <f t="shared" si="1"/>
        <v>40</v>
      </c>
      <c r="H19" s="21">
        <v>39</v>
      </c>
      <c r="I19" s="21">
        <v>1</v>
      </c>
      <c r="J19" s="21">
        <v>35</v>
      </c>
    </row>
    <row r="20" spans="2:10" ht="20.100000000000001" customHeight="1" thickBot="1" x14ac:dyDescent="0.25">
      <c r="B20" s="6" t="s">
        <v>11</v>
      </c>
      <c r="C20" s="11">
        <f t="shared" si="0"/>
        <v>48</v>
      </c>
      <c r="D20" s="21">
        <v>44</v>
      </c>
      <c r="E20" s="21">
        <v>4</v>
      </c>
      <c r="F20" s="21">
        <v>37</v>
      </c>
      <c r="G20" s="11">
        <f t="shared" si="1"/>
        <v>67</v>
      </c>
      <c r="H20" s="21">
        <v>66</v>
      </c>
      <c r="I20" s="21">
        <v>1</v>
      </c>
      <c r="J20" s="21">
        <v>59</v>
      </c>
    </row>
    <row r="21" spans="2:10" ht="20.100000000000001" customHeight="1" thickBot="1" x14ac:dyDescent="0.25">
      <c r="B21" s="6" t="s">
        <v>12</v>
      </c>
      <c r="C21" s="11">
        <f t="shared" si="0"/>
        <v>7</v>
      </c>
      <c r="D21" s="21">
        <v>4</v>
      </c>
      <c r="E21" s="21">
        <v>3</v>
      </c>
      <c r="F21" s="21">
        <v>3</v>
      </c>
      <c r="G21" s="11">
        <f t="shared" si="1"/>
        <v>13</v>
      </c>
      <c r="H21" s="21">
        <v>12</v>
      </c>
      <c r="I21" s="21">
        <v>1</v>
      </c>
      <c r="J21" s="21">
        <v>8</v>
      </c>
    </row>
    <row r="22" spans="2:10" ht="20.100000000000001" customHeight="1" thickBot="1" x14ac:dyDescent="0.25">
      <c r="B22" s="6" t="s">
        <v>13</v>
      </c>
      <c r="C22" s="11">
        <f t="shared" si="0"/>
        <v>19</v>
      </c>
      <c r="D22" s="21">
        <v>16</v>
      </c>
      <c r="E22" s="21">
        <v>3</v>
      </c>
      <c r="F22" s="21">
        <v>11</v>
      </c>
      <c r="G22" s="11">
        <f t="shared" si="1"/>
        <v>15</v>
      </c>
      <c r="H22" s="21">
        <v>14</v>
      </c>
      <c r="I22" s="21">
        <v>1</v>
      </c>
      <c r="J22" s="21">
        <v>10</v>
      </c>
    </row>
    <row r="23" spans="2:10" ht="20.100000000000001" customHeight="1" thickBot="1" x14ac:dyDescent="0.25">
      <c r="B23" s="6" t="s">
        <v>14</v>
      </c>
      <c r="C23" s="11">
        <f t="shared" si="0"/>
        <v>24</v>
      </c>
      <c r="D23" s="21">
        <v>20</v>
      </c>
      <c r="E23" s="21">
        <v>4</v>
      </c>
      <c r="F23" s="21">
        <v>17</v>
      </c>
      <c r="G23" s="11">
        <f t="shared" si="1"/>
        <v>39</v>
      </c>
      <c r="H23" s="21">
        <v>34</v>
      </c>
      <c r="I23" s="21">
        <v>5</v>
      </c>
      <c r="J23" s="21">
        <v>29</v>
      </c>
    </row>
    <row r="24" spans="2:10" ht="20.100000000000001" customHeight="1" thickBot="1" x14ac:dyDescent="0.25">
      <c r="B24" s="6" t="s">
        <v>15</v>
      </c>
      <c r="C24" s="11">
        <f t="shared" si="0"/>
        <v>18</v>
      </c>
      <c r="D24" s="21">
        <v>18</v>
      </c>
      <c r="E24" s="21">
        <v>0</v>
      </c>
      <c r="F24" s="21">
        <v>18</v>
      </c>
      <c r="G24" s="11">
        <f t="shared" si="1"/>
        <v>19</v>
      </c>
      <c r="H24" s="21">
        <v>19</v>
      </c>
      <c r="I24" s="21">
        <v>0</v>
      </c>
      <c r="J24" s="21">
        <v>19</v>
      </c>
    </row>
    <row r="25" spans="2:10" ht="20.100000000000001" customHeight="1" thickBot="1" x14ac:dyDescent="0.25">
      <c r="B25" s="6" t="s">
        <v>16</v>
      </c>
      <c r="C25" s="11">
        <f t="shared" si="0"/>
        <v>6</v>
      </c>
      <c r="D25" s="21">
        <v>6</v>
      </c>
      <c r="E25" s="21">
        <v>0</v>
      </c>
      <c r="F25" s="21">
        <v>6</v>
      </c>
      <c r="G25" s="11">
        <f t="shared" si="1"/>
        <v>5</v>
      </c>
      <c r="H25" s="21">
        <v>5</v>
      </c>
      <c r="I25" s="21">
        <v>0</v>
      </c>
      <c r="J25" s="21">
        <v>5</v>
      </c>
    </row>
    <row r="26" spans="2:10" ht="20.100000000000001" customHeight="1" thickBot="1" x14ac:dyDescent="0.25">
      <c r="B26" s="7" t="s">
        <v>17</v>
      </c>
      <c r="C26" s="11">
        <f t="shared" si="0"/>
        <v>24</v>
      </c>
      <c r="D26" s="21">
        <v>23</v>
      </c>
      <c r="E26" s="21">
        <v>1</v>
      </c>
      <c r="F26" s="21">
        <v>22</v>
      </c>
      <c r="G26" s="11">
        <f t="shared" si="1"/>
        <v>14</v>
      </c>
      <c r="H26" s="21">
        <v>13</v>
      </c>
      <c r="I26" s="21">
        <v>1</v>
      </c>
      <c r="J26" s="21">
        <v>13</v>
      </c>
    </row>
    <row r="27" spans="2:10" ht="20.100000000000001" customHeight="1" thickBot="1" x14ac:dyDescent="0.25">
      <c r="B27" s="8" t="s">
        <v>18</v>
      </c>
      <c r="C27" s="11">
        <f t="shared" si="0"/>
        <v>2</v>
      </c>
      <c r="D27" s="21">
        <v>2</v>
      </c>
      <c r="E27" s="21">
        <v>0</v>
      </c>
      <c r="F27" s="21">
        <v>2</v>
      </c>
      <c r="G27" s="11">
        <f t="shared" si="1"/>
        <v>1</v>
      </c>
      <c r="H27" s="21">
        <v>1</v>
      </c>
      <c r="I27" s="21">
        <v>0</v>
      </c>
      <c r="J27" s="21">
        <v>0</v>
      </c>
    </row>
    <row r="28" spans="2:10" ht="20.100000000000001" customHeight="1" thickBot="1" x14ac:dyDescent="0.25">
      <c r="B28" s="9" t="s">
        <v>19</v>
      </c>
      <c r="C28" s="12">
        <f>SUM(C11:C27)</f>
        <v>339</v>
      </c>
      <c r="D28" s="12">
        <f t="shared" ref="D28:J28" si="2">SUM(D11:D27)</f>
        <v>315</v>
      </c>
      <c r="E28" s="12">
        <f t="shared" si="2"/>
        <v>24</v>
      </c>
      <c r="F28" s="12">
        <f t="shared" si="2"/>
        <v>254</v>
      </c>
      <c r="G28" s="12">
        <f t="shared" si="2"/>
        <v>418</v>
      </c>
      <c r="H28" s="12">
        <f t="shared" si="2"/>
        <v>384</v>
      </c>
      <c r="I28" s="12">
        <f t="shared" si="2"/>
        <v>34</v>
      </c>
      <c r="J28" s="12">
        <f t="shared" si="2"/>
        <v>322</v>
      </c>
    </row>
    <row r="29" spans="2:10" x14ac:dyDescent="0.2">
      <c r="C29" s="20"/>
      <c r="D29" s="20"/>
      <c r="E29" s="20"/>
      <c r="F29" s="20"/>
      <c r="G29" s="20"/>
      <c r="H29" s="20"/>
      <c r="I29" s="20"/>
      <c r="J29" s="20"/>
    </row>
    <row r="32" spans="2:10" ht="44.25" customHeight="1" thickBot="1" x14ac:dyDescent="0.25">
      <c r="C32" s="32" t="s">
        <v>120</v>
      </c>
      <c r="D32" s="33"/>
      <c r="E32" s="33"/>
      <c r="F32" s="33"/>
    </row>
    <row r="33" spans="2:6" ht="44.25" customHeight="1" thickBot="1" x14ac:dyDescent="0.25">
      <c r="C33" s="10" t="s">
        <v>72</v>
      </c>
      <c r="D33" s="10" t="s">
        <v>73</v>
      </c>
      <c r="E33" s="10" t="s">
        <v>74</v>
      </c>
      <c r="F33" s="10" t="s">
        <v>75</v>
      </c>
    </row>
    <row r="34" spans="2:6" ht="20.100000000000001" customHeight="1" thickBot="1" x14ac:dyDescent="0.25">
      <c r="B34" s="5" t="s">
        <v>2</v>
      </c>
      <c r="C34" s="14">
        <f>IF(C11=0,"-",IF(G11=0,"-",(G11-C11)/C11))</f>
        <v>0.30864197530864196</v>
      </c>
      <c r="D34" s="14">
        <f>IF(D11=0,"-",IF(H11=0,"-",(H11-D11)/D11))</f>
        <v>0.16883116883116883</v>
      </c>
      <c r="E34" s="14">
        <f>IF(E11=0,"-",IF(I11=0,"-",(I11-E11)/E11))</f>
        <v>3</v>
      </c>
      <c r="F34" s="14">
        <f>IF(F11=0,"-",IF(J11=0,"-",(J11-F11)/F11))</f>
        <v>0.16949152542372881</v>
      </c>
    </row>
    <row r="35" spans="2:6" ht="20.100000000000001" customHeight="1" thickBot="1" x14ac:dyDescent="0.25">
      <c r="B35" s="6" t="s">
        <v>3</v>
      </c>
      <c r="C35" s="14">
        <f t="shared" ref="C35:F50" si="3">IF(C12=0,"-",IF(G12=0,"-",(G12-C12)/C12))</f>
        <v>-0.30769230769230771</v>
      </c>
      <c r="D35" s="14">
        <f t="shared" si="3"/>
        <v>-0.33333333333333331</v>
      </c>
      <c r="E35" s="14">
        <f t="shared" si="3"/>
        <v>0</v>
      </c>
      <c r="F35" s="14">
        <f t="shared" si="3"/>
        <v>-0.1111111111111111</v>
      </c>
    </row>
    <row r="36" spans="2:6" ht="20.100000000000001" customHeight="1" thickBot="1" x14ac:dyDescent="0.25">
      <c r="B36" s="6" t="s">
        <v>4</v>
      </c>
      <c r="C36" s="14">
        <f t="shared" si="3"/>
        <v>0.6</v>
      </c>
      <c r="D36" s="14">
        <f t="shared" si="3"/>
        <v>0.6</v>
      </c>
      <c r="E36" s="14" t="str">
        <f t="shared" si="3"/>
        <v>-</v>
      </c>
      <c r="F36" s="14">
        <f t="shared" si="3"/>
        <v>0.75</v>
      </c>
    </row>
    <row r="37" spans="2:6" ht="20.100000000000001" customHeight="1" thickBot="1" x14ac:dyDescent="0.25">
      <c r="B37" s="6" t="s">
        <v>5</v>
      </c>
      <c r="C37" s="14">
        <f t="shared" si="3"/>
        <v>2</v>
      </c>
      <c r="D37" s="14">
        <f t="shared" si="3"/>
        <v>2</v>
      </c>
      <c r="E37" s="14" t="str">
        <f t="shared" si="3"/>
        <v>-</v>
      </c>
      <c r="F37" s="14">
        <f t="shared" si="3"/>
        <v>3.5</v>
      </c>
    </row>
    <row r="38" spans="2:6" ht="20.100000000000001" customHeight="1" thickBot="1" x14ac:dyDescent="0.25">
      <c r="B38" s="6" t="s">
        <v>6</v>
      </c>
      <c r="C38" s="14">
        <f t="shared" si="3"/>
        <v>0.17857142857142858</v>
      </c>
      <c r="D38" s="14">
        <f t="shared" si="3"/>
        <v>0.10714285714285714</v>
      </c>
      <c r="E38" s="14" t="str">
        <f t="shared" si="3"/>
        <v>-</v>
      </c>
      <c r="F38" s="14">
        <f t="shared" si="3"/>
        <v>0.20833333333333334</v>
      </c>
    </row>
    <row r="39" spans="2:6" ht="20.100000000000001" customHeight="1" thickBot="1" x14ac:dyDescent="0.25">
      <c r="B39" s="6" t="s">
        <v>7</v>
      </c>
      <c r="C39" s="14" t="str">
        <f t="shared" si="3"/>
        <v>-</v>
      </c>
      <c r="D39" s="14" t="str">
        <f t="shared" si="3"/>
        <v>-</v>
      </c>
      <c r="E39" s="14" t="str">
        <f t="shared" si="3"/>
        <v>-</v>
      </c>
      <c r="F39" s="14" t="str">
        <f t="shared" si="3"/>
        <v>-</v>
      </c>
    </row>
    <row r="40" spans="2:6" ht="20.100000000000001" customHeight="1" thickBot="1" x14ac:dyDescent="0.25">
      <c r="B40" s="6" t="s">
        <v>8</v>
      </c>
      <c r="C40" s="14">
        <f t="shared" si="3"/>
        <v>0.3125</v>
      </c>
      <c r="D40" s="14">
        <f t="shared" si="3"/>
        <v>0.2</v>
      </c>
      <c r="E40" s="14">
        <f t="shared" si="3"/>
        <v>2</v>
      </c>
      <c r="F40" s="14">
        <f t="shared" si="3"/>
        <v>0.7142857142857143</v>
      </c>
    </row>
    <row r="41" spans="2:6" ht="20.100000000000001" customHeight="1" thickBot="1" x14ac:dyDescent="0.25">
      <c r="B41" s="6" t="s">
        <v>9</v>
      </c>
      <c r="C41" s="14">
        <f t="shared" si="3"/>
        <v>0.5714285714285714</v>
      </c>
      <c r="D41" s="14">
        <f t="shared" si="3"/>
        <v>0.8</v>
      </c>
      <c r="E41" s="14">
        <f t="shared" si="3"/>
        <v>0</v>
      </c>
      <c r="F41" s="14">
        <f t="shared" si="3"/>
        <v>1</v>
      </c>
    </row>
    <row r="42" spans="2:6" ht="20.100000000000001" customHeight="1" thickBot="1" x14ac:dyDescent="0.25">
      <c r="B42" s="6" t="s">
        <v>10</v>
      </c>
      <c r="C42" s="14">
        <f t="shared" si="3"/>
        <v>0.1111111111111111</v>
      </c>
      <c r="D42" s="14">
        <f t="shared" si="3"/>
        <v>0.11428571428571428</v>
      </c>
      <c r="E42" s="14">
        <f t="shared" si="3"/>
        <v>0</v>
      </c>
      <c r="F42" s="14">
        <f t="shared" si="3"/>
        <v>0.20689655172413793</v>
      </c>
    </row>
    <row r="43" spans="2:6" ht="20.100000000000001" customHeight="1" thickBot="1" x14ac:dyDescent="0.25">
      <c r="B43" s="6" t="s">
        <v>11</v>
      </c>
      <c r="C43" s="14">
        <f t="shared" si="3"/>
        <v>0.39583333333333331</v>
      </c>
      <c r="D43" s="14">
        <f t="shared" si="3"/>
        <v>0.5</v>
      </c>
      <c r="E43" s="14">
        <f t="shared" si="3"/>
        <v>-0.75</v>
      </c>
      <c r="F43" s="14">
        <f t="shared" si="3"/>
        <v>0.59459459459459463</v>
      </c>
    </row>
    <row r="44" spans="2:6" ht="20.100000000000001" customHeight="1" thickBot="1" x14ac:dyDescent="0.25">
      <c r="B44" s="6" t="s">
        <v>12</v>
      </c>
      <c r="C44" s="14">
        <f t="shared" si="3"/>
        <v>0.8571428571428571</v>
      </c>
      <c r="D44" s="14">
        <f t="shared" si="3"/>
        <v>2</v>
      </c>
      <c r="E44" s="14">
        <f t="shared" si="3"/>
        <v>-0.66666666666666663</v>
      </c>
      <c r="F44" s="14">
        <f t="shared" si="3"/>
        <v>1.6666666666666667</v>
      </c>
    </row>
    <row r="45" spans="2:6" ht="20.100000000000001" customHeight="1" thickBot="1" x14ac:dyDescent="0.25">
      <c r="B45" s="6" t="s">
        <v>13</v>
      </c>
      <c r="C45" s="14">
        <f t="shared" si="3"/>
        <v>-0.21052631578947367</v>
      </c>
      <c r="D45" s="14">
        <f t="shared" si="3"/>
        <v>-0.125</v>
      </c>
      <c r="E45" s="14">
        <f t="shared" si="3"/>
        <v>-0.66666666666666663</v>
      </c>
      <c r="F45" s="14">
        <f t="shared" si="3"/>
        <v>-9.0909090909090912E-2</v>
      </c>
    </row>
    <row r="46" spans="2:6" ht="20.100000000000001" customHeight="1" thickBot="1" x14ac:dyDescent="0.25">
      <c r="B46" s="6" t="s">
        <v>14</v>
      </c>
      <c r="C46" s="14">
        <f t="shared" si="3"/>
        <v>0.625</v>
      </c>
      <c r="D46" s="14">
        <f t="shared" si="3"/>
        <v>0.7</v>
      </c>
      <c r="E46" s="14">
        <f t="shared" si="3"/>
        <v>0.25</v>
      </c>
      <c r="F46" s="14">
        <f t="shared" si="3"/>
        <v>0.70588235294117652</v>
      </c>
    </row>
    <row r="47" spans="2:6" ht="20.100000000000001" customHeight="1" thickBot="1" x14ac:dyDescent="0.25">
      <c r="B47" s="6" t="s">
        <v>15</v>
      </c>
      <c r="C47" s="14">
        <f t="shared" si="3"/>
        <v>5.5555555555555552E-2</v>
      </c>
      <c r="D47" s="14">
        <f t="shared" si="3"/>
        <v>5.5555555555555552E-2</v>
      </c>
      <c r="E47" s="14" t="str">
        <f t="shared" si="3"/>
        <v>-</v>
      </c>
      <c r="F47" s="14">
        <f t="shared" si="3"/>
        <v>5.5555555555555552E-2</v>
      </c>
    </row>
    <row r="48" spans="2:6" ht="20.100000000000001" customHeight="1" thickBot="1" x14ac:dyDescent="0.25">
      <c r="B48" s="6" t="s">
        <v>16</v>
      </c>
      <c r="C48" s="14">
        <f t="shared" si="3"/>
        <v>-0.16666666666666666</v>
      </c>
      <c r="D48" s="14">
        <f t="shared" si="3"/>
        <v>-0.16666666666666666</v>
      </c>
      <c r="E48" s="14" t="str">
        <f t="shared" si="3"/>
        <v>-</v>
      </c>
      <c r="F48" s="14">
        <f t="shared" si="3"/>
        <v>-0.16666666666666666</v>
      </c>
    </row>
    <row r="49" spans="2:6" ht="20.100000000000001" customHeight="1" thickBot="1" x14ac:dyDescent="0.25">
      <c r="B49" s="7" t="s">
        <v>17</v>
      </c>
      <c r="C49" s="14">
        <f t="shared" si="3"/>
        <v>-0.41666666666666669</v>
      </c>
      <c r="D49" s="14">
        <f t="shared" si="3"/>
        <v>-0.43478260869565216</v>
      </c>
      <c r="E49" s="14">
        <f t="shared" si="3"/>
        <v>0</v>
      </c>
      <c r="F49" s="14">
        <f t="shared" si="3"/>
        <v>-0.40909090909090912</v>
      </c>
    </row>
    <row r="50" spans="2:6" ht="20.100000000000001" customHeight="1" thickBot="1" x14ac:dyDescent="0.25">
      <c r="B50" s="8" t="s">
        <v>18</v>
      </c>
      <c r="C50" s="14">
        <f t="shared" si="3"/>
        <v>-0.5</v>
      </c>
      <c r="D50" s="14">
        <f t="shared" si="3"/>
        <v>-0.5</v>
      </c>
      <c r="E50" s="14" t="str">
        <f t="shared" si="3"/>
        <v>-</v>
      </c>
      <c r="F50" s="14" t="str">
        <f t="shared" si="3"/>
        <v>-</v>
      </c>
    </row>
    <row r="51" spans="2:6" ht="20.100000000000001" customHeight="1" thickBot="1" x14ac:dyDescent="0.25">
      <c r="B51" s="9" t="s">
        <v>19</v>
      </c>
      <c r="C51" s="15">
        <f t="shared" ref="C51:F51" si="4">IF(C28=0,"-",IF(G28=0,"-",(G28-C28)/C28))</f>
        <v>0.23303834808259588</v>
      </c>
      <c r="D51" s="15">
        <f t="shared" si="4"/>
        <v>0.21904761904761905</v>
      </c>
      <c r="E51" s="15">
        <f t="shared" si="4"/>
        <v>0.41666666666666669</v>
      </c>
      <c r="F51" s="15">
        <f t="shared" si="4"/>
        <v>0.26771653543307089</v>
      </c>
    </row>
  </sheetData>
  <mergeCells count="3">
    <mergeCell ref="C32:F32"/>
    <mergeCell ref="C9:F9"/>
    <mergeCell ref="G9:J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3:T34"/>
  <sheetViews>
    <sheetView zoomScaleNormal="100"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875" bestFit="1" customWidth="1"/>
    <col min="4" max="4" width="8.75" bestFit="1" customWidth="1"/>
    <col min="5" max="5" width="10.5" bestFit="1" customWidth="1"/>
    <col min="6" max="6" width="13.5" bestFit="1" customWidth="1"/>
    <col min="7" max="7" width="11.5" bestFit="1" customWidth="1"/>
    <col min="8" max="8" width="15.625" customWidth="1"/>
    <col min="9" max="9" width="12.875" bestFit="1" customWidth="1"/>
    <col min="10" max="10" width="8.75" bestFit="1" customWidth="1"/>
    <col min="11" max="11" width="10.5" bestFit="1" customWidth="1"/>
    <col min="12" max="12" width="13.5" bestFit="1" customWidth="1"/>
    <col min="13" max="13" width="11.5" bestFit="1" customWidth="1"/>
    <col min="14" max="14" width="15.625" customWidth="1"/>
    <col min="15" max="15" width="12.875" bestFit="1" customWidth="1"/>
    <col min="16" max="16" width="8.75" bestFit="1" customWidth="1"/>
    <col min="17" max="17" width="10.5" bestFit="1" customWidth="1"/>
    <col min="18" max="18" width="13.5" bestFit="1" customWidth="1"/>
    <col min="19" max="19" width="11.5" bestFit="1" customWidth="1"/>
    <col min="20" max="20" width="15.625" customWidth="1"/>
  </cols>
  <sheetData>
    <row r="13" spans="2:20" ht="44.25" customHeight="1" thickBot="1" x14ac:dyDescent="0.25">
      <c r="C13" s="32">
        <v>2024</v>
      </c>
      <c r="D13" s="33"/>
      <c r="E13" s="33"/>
      <c r="F13" s="33"/>
      <c r="G13" s="33"/>
      <c r="H13" s="33"/>
      <c r="I13" s="33">
        <v>2025</v>
      </c>
      <c r="J13" s="33"/>
      <c r="K13" s="33"/>
      <c r="L13" s="33"/>
      <c r="M13" s="33"/>
      <c r="N13" s="33"/>
      <c r="O13" s="33" t="s">
        <v>120</v>
      </c>
      <c r="P13" s="33"/>
      <c r="Q13" s="33"/>
      <c r="R13" s="33"/>
      <c r="S13" s="33"/>
      <c r="T13" s="33"/>
    </row>
    <row r="14" spans="2:20" ht="44.25" customHeight="1" thickBot="1" x14ac:dyDescent="0.25">
      <c r="C14" s="34" t="s">
        <v>80</v>
      </c>
      <c r="D14" s="29" t="s">
        <v>76</v>
      </c>
      <c r="E14" s="31"/>
      <c r="F14" s="34" t="s">
        <v>77</v>
      </c>
      <c r="G14" s="34" t="s">
        <v>78</v>
      </c>
      <c r="H14" s="34" t="s">
        <v>79</v>
      </c>
      <c r="I14" s="27" t="s">
        <v>80</v>
      </c>
      <c r="J14" s="29" t="s">
        <v>76</v>
      </c>
      <c r="K14" s="31"/>
      <c r="L14" s="34" t="s">
        <v>77</v>
      </c>
      <c r="M14" s="34" t="s">
        <v>78</v>
      </c>
      <c r="N14" s="34" t="s">
        <v>79</v>
      </c>
      <c r="O14" s="27" t="s">
        <v>80</v>
      </c>
      <c r="P14" s="29" t="s">
        <v>76</v>
      </c>
      <c r="Q14" s="31"/>
      <c r="R14" s="34" t="s">
        <v>77</v>
      </c>
      <c r="S14" s="34" t="s">
        <v>78</v>
      </c>
      <c r="T14" s="34" t="s">
        <v>79</v>
      </c>
    </row>
    <row r="15" spans="2:20" ht="44.25" customHeight="1" thickBot="1" x14ac:dyDescent="0.25">
      <c r="C15" s="35"/>
      <c r="D15" s="10" t="s">
        <v>81</v>
      </c>
      <c r="E15" s="10" t="s">
        <v>82</v>
      </c>
      <c r="F15" s="35"/>
      <c r="G15" s="35"/>
      <c r="H15" s="35"/>
      <c r="I15" s="52"/>
      <c r="J15" s="10" t="s">
        <v>81</v>
      </c>
      <c r="K15" s="10" t="s">
        <v>82</v>
      </c>
      <c r="L15" s="35"/>
      <c r="M15" s="35"/>
      <c r="N15" s="35"/>
      <c r="O15" s="52"/>
      <c r="P15" s="10" t="s">
        <v>81</v>
      </c>
      <c r="Q15" s="10" t="s">
        <v>82</v>
      </c>
      <c r="R15" s="35"/>
      <c r="S15" s="35"/>
      <c r="T15" s="35"/>
    </row>
    <row r="16" spans="2:20" ht="20.100000000000001" customHeight="1" thickBot="1" x14ac:dyDescent="0.25">
      <c r="B16" s="5" t="s">
        <v>2</v>
      </c>
      <c r="C16" s="11">
        <v>2921</v>
      </c>
      <c r="D16" s="11">
        <v>1205</v>
      </c>
      <c r="E16" s="11">
        <v>507</v>
      </c>
      <c r="F16" s="11">
        <v>1209</v>
      </c>
      <c r="G16" s="11">
        <v>2875</v>
      </c>
      <c r="H16" s="11">
        <v>16</v>
      </c>
      <c r="I16" s="11">
        <v>2315</v>
      </c>
      <c r="J16" s="11">
        <v>948</v>
      </c>
      <c r="K16" s="11">
        <v>431</v>
      </c>
      <c r="L16" s="11">
        <v>936</v>
      </c>
      <c r="M16" s="11">
        <v>2309</v>
      </c>
      <c r="N16" s="11">
        <v>0</v>
      </c>
      <c r="O16" s="14">
        <f t="shared" ref="O16:T31" si="0">IF(C16=0,"-",(I16-C16)/C16)</f>
        <v>-0.20746319753509071</v>
      </c>
      <c r="P16" s="14">
        <f t="shared" si="0"/>
        <v>-0.21327800829875518</v>
      </c>
      <c r="Q16" s="14">
        <f t="shared" si="0"/>
        <v>-0.14990138067061143</v>
      </c>
      <c r="R16" s="14">
        <f t="shared" si="0"/>
        <v>-0.22580645161290322</v>
      </c>
      <c r="S16" s="14">
        <f t="shared" si="0"/>
        <v>-0.1968695652173913</v>
      </c>
      <c r="T16" s="14">
        <f t="shared" si="0"/>
        <v>-1</v>
      </c>
    </row>
    <row r="17" spans="2:20" ht="20.100000000000001" customHeight="1" thickBot="1" x14ac:dyDescent="0.25">
      <c r="B17" s="6" t="s">
        <v>3</v>
      </c>
      <c r="C17" s="11">
        <v>1089</v>
      </c>
      <c r="D17" s="11">
        <v>321</v>
      </c>
      <c r="E17" s="11">
        <v>76</v>
      </c>
      <c r="F17" s="11">
        <v>692</v>
      </c>
      <c r="G17" s="11">
        <v>1083</v>
      </c>
      <c r="H17" s="11">
        <v>0</v>
      </c>
      <c r="I17" s="11">
        <v>1148</v>
      </c>
      <c r="J17" s="11">
        <v>351</v>
      </c>
      <c r="K17" s="11">
        <v>100</v>
      </c>
      <c r="L17" s="11">
        <v>697</v>
      </c>
      <c r="M17" s="11">
        <v>1148</v>
      </c>
      <c r="N17" s="11">
        <v>0</v>
      </c>
      <c r="O17" s="14">
        <f t="shared" si="0"/>
        <v>5.4178145087235993E-2</v>
      </c>
      <c r="P17" s="14">
        <f t="shared" si="0"/>
        <v>9.3457943925233641E-2</v>
      </c>
      <c r="Q17" s="14">
        <f t="shared" si="0"/>
        <v>0.31578947368421051</v>
      </c>
      <c r="R17" s="14">
        <f t="shared" si="0"/>
        <v>7.2254335260115606E-3</v>
      </c>
      <c r="S17" s="14">
        <f t="shared" si="0"/>
        <v>6.001846722068329E-2</v>
      </c>
      <c r="T17" s="14" t="str">
        <f t="shared" si="0"/>
        <v>-</v>
      </c>
    </row>
    <row r="18" spans="2:20" ht="20.100000000000001" customHeight="1" thickBot="1" x14ac:dyDescent="0.25">
      <c r="B18" s="6" t="s">
        <v>4</v>
      </c>
      <c r="C18" s="11">
        <v>483</v>
      </c>
      <c r="D18" s="11">
        <v>177</v>
      </c>
      <c r="E18" s="11">
        <v>56</v>
      </c>
      <c r="F18" s="11">
        <v>250</v>
      </c>
      <c r="G18" s="11">
        <v>477</v>
      </c>
      <c r="H18" s="11">
        <v>1</v>
      </c>
      <c r="I18" s="11">
        <v>578</v>
      </c>
      <c r="J18" s="11">
        <v>211</v>
      </c>
      <c r="K18" s="11">
        <v>84</v>
      </c>
      <c r="L18" s="11">
        <v>283</v>
      </c>
      <c r="M18" s="11">
        <v>575</v>
      </c>
      <c r="N18" s="11">
        <v>0</v>
      </c>
      <c r="O18" s="14">
        <f t="shared" si="0"/>
        <v>0.19668737060041408</v>
      </c>
      <c r="P18" s="14">
        <f t="shared" si="0"/>
        <v>0.19209039548022599</v>
      </c>
      <c r="Q18" s="14">
        <f t="shared" si="0"/>
        <v>0.5</v>
      </c>
      <c r="R18" s="14">
        <f t="shared" si="0"/>
        <v>0.13200000000000001</v>
      </c>
      <c r="S18" s="14">
        <f t="shared" si="0"/>
        <v>0.20545073375262055</v>
      </c>
      <c r="T18" s="14">
        <f t="shared" si="0"/>
        <v>-1</v>
      </c>
    </row>
    <row r="19" spans="2:20" ht="20.100000000000001" customHeight="1" thickBot="1" x14ac:dyDescent="0.25">
      <c r="B19" s="6" t="s">
        <v>5</v>
      </c>
      <c r="C19" s="11">
        <v>2180</v>
      </c>
      <c r="D19" s="11">
        <v>639</v>
      </c>
      <c r="E19" s="11">
        <v>151</v>
      </c>
      <c r="F19" s="11">
        <v>1390</v>
      </c>
      <c r="G19" s="11">
        <v>2180</v>
      </c>
      <c r="H19" s="11">
        <v>0</v>
      </c>
      <c r="I19" s="11">
        <v>2280</v>
      </c>
      <c r="J19" s="11">
        <v>612</v>
      </c>
      <c r="K19" s="11">
        <v>201</v>
      </c>
      <c r="L19" s="11">
        <v>1467</v>
      </c>
      <c r="M19" s="11">
        <v>2274</v>
      </c>
      <c r="N19" s="11">
        <v>1</v>
      </c>
      <c r="O19" s="14">
        <f t="shared" si="0"/>
        <v>4.5871559633027525E-2</v>
      </c>
      <c r="P19" s="14">
        <f t="shared" si="0"/>
        <v>-4.2253521126760563E-2</v>
      </c>
      <c r="Q19" s="14">
        <f t="shared" si="0"/>
        <v>0.33112582781456956</v>
      </c>
      <c r="R19" s="14">
        <f t="shared" si="0"/>
        <v>5.5395683453237407E-2</v>
      </c>
      <c r="S19" s="14">
        <f t="shared" si="0"/>
        <v>4.3119266055045874E-2</v>
      </c>
      <c r="T19" s="14" t="str">
        <f t="shared" si="0"/>
        <v>-</v>
      </c>
    </row>
    <row r="20" spans="2:20" ht="20.100000000000001" customHeight="1" thickBot="1" x14ac:dyDescent="0.25">
      <c r="B20" s="6" t="s">
        <v>6</v>
      </c>
      <c r="C20" s="11">
        <v>1054</v>
      </c>
      <c r="D20" s="11">
        <v>433</v>
      </c>
      <c r="E20" s="11">
        <v>194</v>
      </c>
      <c r="F20" s="11">
        <v>427</v>
      </c>
      <c r="G20" s="11">
        <v>1054</v>
      </c>
      <c r="H20" s="11">
        <v>0</v>
      </c>
      <c r="I20" s="11">
        <v>1138</v>
      </c>
      <c r="J20" s="11">
        <v>426</v>
      </c>
      <c r="K20" s="11">
        <v>218</v>
      </c>
      <c r="L20" s="11">
        <v>494</v>
      </c>
      <c r="M20" s="11">
        <v>1138</v>
      </c>
      <c r="N20" s="11">
        <v>0</v>
      </c>
      <c r="O20" s="14">
        <f t="shared" si="0"/>
        <v>7.9696394686907021E-2</v>
      </c>
      <c r="P20" s="14">
        <f t="shared" si="0"/>
        <v>-1.6166281755196306E-2</v>
      </c>
      <c r="Q20" s="14">
        <f t="shared" si="0"/>
        <v>0.12371134020618557</v>
      </c>
      <c r="R20" s="14">
        <f t="shared" si="0"/>
        <v>0.15690866510538642</v>
      </c>
      <c r="S20" s="14">
        <f t="shared" si="0"/>
        <v>7.9696394686907021E-2</v>
      </c>
      <c r="T20" s="14" t="str">
        <f t="shared" si="0"/>
        <v>-</v>
      </c>
    </row>
    <row r="21" spans="2:20" ht="20.100000000000001" customHeight="1" thickBot="1" x14ac:dyDescent="0.25">
      <c r="B21" s="6" t="s">
        <v>7</v>
      </c>
      <c r="C21" s="11">
        <v>258</v>
      </c>
      <c r="D21" s="11">
        <v>108</v>
      </c>
      <c r="E21" s="11">
        <v>45</v>
      </c>
      <c r="F21" s="11">
        <v>105</v>
      </c>
      <c r="G21" s="11">
        <v>256</v>
      </c>
      <c r="H21" s="11">
        <v>0</v>
      </c>
      <c r="I21" s="11">
        <v>239</v>
      </c>
      <c r="J21" s="11">
        <v>123</v>
      </c>
      <c r="K21" s="11">
        <v>26</v>
      </c>
      <c r="L21" s="11">
        <v>90</v>
      </c>
      <c r="M21" s="11">
        <v>239</v>
      </c>
      <c r="N21" s="11">
        <v>0</v>
      </c>
      <c r="O21" s="14">
        <f t="shared" si="0"/>
        <v>-7.3643410852713184E-2</v>
      </c>
      <c r="P21" s="14">
        <f t="shared" si="0"/>
        <v>0.1388888888888889</v>
      </c>
      <c r="Q21" s="14">
        <f t="shared" si="0"/>
        <v>-0.42222222222222222</v>
      </c>
      <c r="R21" s="14">
        <f t="shared" si="0"/>
        <v>-0.14285714285714285</v>
      </c>
      <c r="S21" s="14">
        <f t="shared" si="0"/>
        <v>-6.640625E-2</v>
      </c>
      <c r="T21" s="14" t="str">
        <f t="shared" si="0"/>
        <v>-</v>
      </c>
    </row>
    <row r="22" spans="2:20" ht="20.100000000000001" customHeight="1" thickBot="1" x14ac:dyDescent="0.25">
      <c r="B22" s="6" t="s">
        <v>8</v>
      </c>
      <c r="C22" s="11">
        <v>818</v>
      </c>
      <c r="D22" s="11">
        <v>312</v>
      </c>
      <c r="E22" s="11">
        <v>87</v>
      </c>
      <c r="F22" s="11">
        <v>419</v>
      </c>
      <c r="G22" s="11">
        <v>780</v>
      </c>
      <c r="H22" s="11">
        <v>1</v>
      </c>
      <c r="I22" s="11">
        <v>972</v>
      </c>
      <c r="J22" s="11">
        <v>362</v>
      </c>
      <c r="K22" s="11">
        <v>83</v>
      </c>
      <c r="L22" s="11">
        <v>527</v>
      </c>
      <c r="M22" s="11">
        <v>964</v>
      </c>
      <c r="N22" s="11">
        <v>0</v>
      </c>
      <c r="O22" s="14">
        <f t="shared" si="0"/>
        <v>0.18826405867970661</v>
      </c>
      <c r="P22" s="14">
        <f t="shared" si="0"/>
        <v>0.16025641025641027</v>
      </c>
      <c r="Q22" s="14">
        <f t="shared" si="0"/>
        <v>-4.5977011494252873E-2</v>
      </c>
      <c r="R22" s="14">
        <f t="shared" si="0"/>
        <v>0.25775656324582341</v>
      </c>
      <c r="S22" s="14">
        <f t="shared" si="0"/>
        <v>0.23589743589743589</v>
      </c>
      <c r="T22" s="14">
        <f t="shared" si="0"/>
        <v>-1</v>
      </c>
    </row>
    <row r="23" spans="2:20" ht="20.100000000000001" customHeight="1" thickBot="1" x14ac:dyDescent="0.25">
      <c r="B23" s="6" t="s">
        <v>9</v>
      </c>
      <c r="C23" s="11">
        <v>764</v>
      </c>
      <c r="D23" s="11">
        <v>418</v>
      </c>
      <c r="E23" s="11">
        <v>90</v>
      </c>
      <c r="F23" s="11">
        <v>256</v>
      </c>
      <c r="G23" s="11">
        <v>740</v>
      </c>
      <c r="H23" s="11">
        <v>18</v>
      </c>
      <c r="I23" s="11">
        <v>756</v>
      </c>
      <c r="J23" s="11">
        <v>372</v>
      </c>
      <c r="K23" s="11">
        <v>69</v>
      </c>
      <c r="L23" s="11">
        <v>315</v>
      </c>
      <c r="M23" s="11">
        <v>747</v>
      </c>
      <c r="N23" s="11">
        <v>0</v>
      </c>
      <c r="O23" s="14">
        <f t="shared" si="0"/>
        <v>-1.0471204188481676E-2</v>
      </c>
      <c r="P23" s="14">
        <f t="shared" si="0"/>
        <v>-0.11004784688995216</v>
      </c>
      <c r="Q23" s="14">
        <f t="shared" si="0"/>
        <v>-0.23333333333333334</v>
      </c>
      <c r="R23" s="14">
        <f t="shared" si="0"/>
        <v>0.23046875</v>
      </c>
      <c r="S23" s="14">
        <f t="shared" si="0"/>
        <v>9.45945945945946E-3</v>
      </c>
      <c r="T23" s="14">
        <f t="shared" si="0"/>
        <v>-1</v>
      </c>
    </row>
    <row r="24" spans="2:20" ht="20.100000000000001" customHeight="1" thickBot="1" x14ac:dyDescent="0.25">
      <c r="B24" s="6" t="s">
        <v>10</v>
      </c>
      <c r="C24" s="11">
        <v>1763</v>
      </c>
      <c r="D24" s="11">
        <v>1030</v>
      </c>
      <c r="E24" s="11">
        <v>96</v>
      </c>
      <c r="F24" s="11">
        <v>637</v>
      </c>
      <c r="G24" s="11">
        <v>1744</v>
      </c>
      <c r="H24" s="11">
        <v>3</v>
      </c>
      <c r="I24" s="11">
        <v>1725</v>
      </c>
      <c r="J24" s="11">
        <v>1018</v>
      </c>
      <c r="K24" s="11">
        <v>96</v>
      </c>
      <c r="L24" s="11">
        <v>611</v>
      </c>
      <c r="M24" s="11">
        <v>1698</v>
      </c>
      <c r="N24" s="11">
        <v>0</v>
      </c>
      <c r="O24" s="14">
        <f t="shared" si="0"/>
        <v>-2.1554169030062395E-2</v>
      </c>
      <c r="P24" s="14">
        <f t="shared" si="0"/>
        <v>-1.1650485436893204E-2</v>
      </c>
      <c r="Q24" s="14">
        <f t="shared" si="0"/>
        <v>0</v>
      </c>
      <c r="R24" s="14">
        <f t="shared" si="0"/>
        <v>-4.0816326530612242E-2</v>
      </c>
      <c r="S24" s="14">
        <f t="shared" si="0"/>
        <v>-2.6376146788990827E-2</v>
      </c>
      <c r="T24" s="14">
        <f t="shared" si="0"/>
        <v>-1</v>
      </c>
    </row>
    <row r="25" spans="2:20" ht="20.100000000000001" customHeight="1" thickBot="1" x14ac:dyDescent="0.25">
      <c r="B25" s="6" t="s">
        <v>11</v>
      </c>
      <c r="C25" s="11">
        <v>2361</v>
      </c>
      <c r="D25" s="11">
        <v>962</v>
      </c>
      <c r="E25" s="11">
        <v>391</v>
      </c>
      <c r="F25" s="11">
        <v>1008</v>
      </c>
      <c r="G25" s="11">
        <v>2352</v>
      </c>
      <c r="H25" s="11">
        <v>0</v>
      </c>
      <c r="I25" s="11">
        <v>2243</v>
      </c>
      <c r="J25" s="11">
        <v>853</v>
      </c>
      <c r="K25" s="11">
        <v>423</v>
      </c>
      <c r="L25" s="11">
        <v>967</v>
      </c>
      <c r="M25" s="11">
        <v>2236</v>
      </c>
      <c r="N25" s="11">
        <v>0</v>
      </c>
      <c r="O25" s="14">
        <f t="shared" si="0"/>
        <v>-4.9978822532825075E-2</v>
      </c>
      <c r="P25" s="14">
        <f t="shared" si="0"/>
        <v>-0.11330561330561331</v>
      </c>
      <c r="Q25" s="14">
        <f t="shared" si="0"/>
        <v>8.1841432225063945E-2</v>
      </c>
      <c r="R25" s="14">
        <f t="shared" si="0"/>
        <v>-4.0674603174603176E-2</v>
      </c>
      <c r="S25" s="14">
        <f t="shared" si="0"/>
        <v>-4.9319727891156462E-2</v>
      </c>
      <c r="T25" s="14" t="str">
        <f t="shared" si="0"/>
        <v>-</v>
      </c>
    </row>
    <row r="26" spans="2:20" ht="20.100000000000001" customHeight="1" thickBot="1" x14ac:dyDescent="0.25">
      <c r="B26" s="6" t="s">
        <v>12</v>
      </c>
      <c r="C26" s="11">
        <v>460</v>
      </c>
      <c r="D26" s="11">
        <v>226</v>
      </c>
      <c r="E26" s="11">
        <v>42</v>
      </c>
      <c r="F26" s="11">
        <v>192</v>
      </c>
      <c r="G26" s="11">
        <v>454</v>
      </c>
      <c r="H26" s="11">
        <v>3</v>
      </c>
      <c r="I26" s="11">
        <v>410</v>
      </c>
      <c r="J26" s="11">
        <v>202</v>
      </c>
      <c r="K26" s="11">
        <v>37</v>
      </c>
      <c r="L26" s="11">
        <v>171</v>
      </c>
      <c r="M26" s="11">
        <v>404</v>
      </c>
      <c r="N26" s="11">
        <v>2</v>
      </c>
      <c r="O26" s="14">
        <f t="shared" si="0"/>
        <v>-0.10869565217391304</v>
      </c>
      <c r="P26" s="14">
        <f t="shared" si="0"/>
        <v>-0.10619469026548672</v>
      </c>
      <c r="Q26" s="14">
        <f t="shared" si="0"/>
        <v>-0.11904761904761904</v>
      </c>
      <c r="R26" s="14">
        <f t="shared" si="0"/>
        <v>-0.109375</v>
      </c>
      <c r="S26" s="14">
        <f t="shared" si="0"/>
        <v>-0.11013215859030837</v>
      </c>
      <c r="T26" s="14">
        <f t="shared" si="0"/>
        <v>-0.33333333333333331</v>
      </c>
    </row>
    <row r="27" spans="2:20" ht="20.100000000000001" customHeight="1" thickBot="1" x14ac:dyDescent="0.25">
      <c r="B27" s="6" t="s">
        <v>13</v>
      </c>
      <c r="C27" s="11">
        <v>900</v>
      </c>
      <c r="D27" s="11">
        <v>452</v>
      </c>
      <c r="E27" s="11">
        <v>105</v>
      </c>
      <c r="F27" s="11">
        <v>343</v>
      </c>
      <c r="G27" s="11">
        <v>890</v>
      </c>
      <c r="H27" s="11">
        <v>1</v>
      </c>
      <c r="I27" s="11">
        <v>977</v>
      </c>
      <c r="J27" s="11">
        <v>475</v>
      </c>
      <c r="K27" s="11">
        <v>102</v>
      </c>
      <c r="L27" s="11">
        <v>400</v>
      </c>
      <c r="M27" s="11">
        <v>974</v>
      </c>
      <c r="N27" s="11">
        <v>0</v>
      </c>
      <c r="O27" s="14">
        <f t="shared" si="0"/>
        <v>8.5555555555555551E-2</v>
      </c>
      <c r="P27" s="14">
        <f t="shared" si="0"/>
        <v>5.0884955752212392E-2</v>
      </c>
      <c r="Q27" s="14">
        <f t="shared" si="0"/>
        <v>-2.8571428571428571E-2</v>
      </c>
      <c r="R27" s="14">
        <f t="shared" si="0"/>
        <v>0.16618075801749271</v>
      </c>
      <c r="S27" s="14">
        <f t="shared" si="0"/>
        <v>9.4382022471910118E-2</v>
      </c>
      <c r="T27" s="14">
        <f t="shared" si="0"/>
        <v>-1</v>
      </c>
    </row>
    <row r="28" spans="2:20" ht="20.100000000000001" customHeight="1" thickBot="1" x14ac:dyDescent="0.25">
      <c r="B28" s="6" t="s">
        <v>14</v>
      </c>
      <c r="C28" s="11">
        <v>1260</v>
      </c>
      <c r="D28" s="11">
        <v>598</v>
      </c>
      <c r="E28" s="11">
        <v>87</v>
      </c>
      <c r="F28" s="11">
        <v>575</v>
      </c>
      <c r="G28" s="11">
        <v>1255</v>
      </c>
      <c r="H28" s="11">
        <v>5</v>
      </c>
      <c r="I28" s="11">
        <v>1210</v>
      </c>
      <c r="J28" s="11">
        <v>539</v>
      </c>
      <c r="K28" s="11">
        <v>87</v>
      </c>
      <c r="L28" s="11">
        <v>584</v>
      </c>
      <c r="M28" s="11">
        <v>1205</v>
      </c>
      <c r="N28" s="11">
        <v>0</v>
      </c>
      <c r="O28" s="14">
        <f t="shared" si="0"/>
        <v>-3.968253968253968E-2</v>
      </c>
      <c r="P28" s="14">
        <f t="shared" si="0"/>
        <v>-9.8662207357859535E-2</v>
      </c>
      <c r="Q28" s="14">
        <f t="shared" si="0"/>
        <v>0</v>
      </c>
      <c r="R28" s="14">
        <f t="shared" si="0"/>
        <v>1.5652173913043479E-2</v>
      </c>
      <c r="S28" s="14">
        <f t="shared" si="0"/>
        <v>-3.9840637450199202E-2</v>
      </c>
      <c r="T28" s="14">
        <f t="shared" si="0"/>
        <v>-1</v>
      </c>
    </row>
    <row r="29" spans="2:20" ht="20.100000000000001" customHeight="1" thickBot="1" x14ac:dyDescent="0.25">
      <c r="B29" s="6" t="s">
        <v>15</v>
      </c>
      <c r="C29" s="11">
        <v>1066</v>
      </c>
      <c r="D29" s="11">
        <v>465</v>
      </c>
      <c r="E29" s="11">
        <v>227</v>
      </c>
      <c r="F29" s="11">
        <v>374</v>
      </c>
      <c r="G29" s="11">
        <v>1059</v>
      </c>
      <c r="H29" s="11">
        <v>4</v>
      </c>
      <c r="I29" s="11">
        <v>1168</v>
      </c>
      <c r="J29" s="11">
        <v>613</v>
      </c>
      <c r="K29" s="11">
        <v>137</v>
      </c>
      <c r="L29" s="11">
        <v>418</v>
      </c>
      <c r="M29" s="11">
        <v>1164</v>
      </c>
      <c r="N29" s="11">
        <v>0</v>
      </c>
      <c r="O29" s="14">
        <f t="shared" si="0"/>
        <v>9.5684803001876179E-2</v>
      </c>
      <c r="P29" s="14">
        <f t="shared" si="0"/>
        <v>0.31827956989247314</v>
      </c>
      <c r="Q29" s="14">
        <f t="shared" si="0"/>
        <v>-0.3964757709251101</v>
      </c>
      <c r="R29" s="14">
        <f t="shared" si="0"/>
        <v>0.11764705882352941</v>
      </c>
      <c r="S29" s="14">
        <f t="shared" si="0"/>
        <v>9.9150141643059492E-2</v>
      </c>
      <c r="T29" s="14">
        <f t="shared" si="0"/>
        <v>-1</v>
      </c>
    </row>
    <row r="30" spans="2:20" ht="20.100000000000001" customHeight="1" thickBot="1" x14ac:dyDescent="0.25">
      <c r="B30" s="6" t="s">
        <v>16</v>
      </c>
      <c r="C30" s="11">
        <v>433</v>
      </c>
      <c r="D30" s="11">
        <v>130</v>
      </c>
      <c r="E30" s="11">
        <v>28</v>
      </c>
      <c r="F30" s="11">
        <v>275</v>
      </c>
      <c r="G30" s="11">
        <v>429</v>
      </c>
      <c r="H30" s="11">
        <v>0</v>
      </c>
      <c r="I30" s="11">
        <v>404</v>
      </c>
      <c r="J30" s="11">
        <v>111</v>
      </c>
      <c r="K30" s="11">
        <v>62</v>
      </c>
      <c r="L30" s="11">
        <v>231</v>
      </c>
      <c r="M30" s="11">
        <v>399</v>
      </c>
      <c r="N30" s="11">
        <v>0</v>
      </c>
      <c r="O30" s="14">
        <f t="shared" si="0"/>
        <v>-6.6974595842956119E-2</v>
      </c>
      <c r="P30" s="14">
        <f t="shared" si="0"/>
        <v>-0.14615384615384616</v>
      </c>
      <c r="Q30" s="14">
        <f t="shared" si="0"/>
        <v>1.2142857142857142</v>
      </c>
      <c r="R30" s="14">
        <f t="shared" si="0"/>
        <v>-0.16</v>
      </c>
      <c r="S30" s="14">
        <f t="shared" si="0"/>
        <v>-6.9930069930069935E-2</v>
      </c>
      <c r="T30" s="14" t="str">
        <f t="shared" si="0"/>
        <v>-</v>
      </c>
    </row>
    <row r="31" spans="2:20" ht="20.100000000000001" customHeight="1" thickBot="1" x14ac:dyDescent="0.25">
      <c r="B31" s="7" t="s">
        <v>17</v>
      </c>
      <c r="C31" s="11">
        <v>1021</v>
      </c>
      <c r="D31" s="11">
        <v>482</v>
      </c>
      <c r="E31" s="11">
        <v>102</v>
      </c>
      <c r="F31" s="11">
        <v>437</v>
      </c>
      <c r="G31" s="11">
        <v>1017</v>
      </c>
      <c r="H31" s="11">
        <v>0</v>
      </c>
      <c r="I31" s="11">
        <v>1052</v>
      </c>
      <c r="J31" s="11">
        <v>480</v>
      </c>
      <c r="K31" s="11">
        <v>77</v>
      </c>
      <c r="L31" s="11">
        <v>495</v>
      </c>
      <c r="M31" s="11">
        <v>1044</v>
      </c>
      <c r="N31" s="11">
        <v>0</v>
      </c>
      <c r="O31" s="14">
        <f t="shared" si="0"/>
        <v>3.0362389813907934E-2</v>
      </c>
      <c r="P31" s="14">
        <f t="shared" si="0"/>
        <v>-4.1493775933609959E-3</v>
      </c>
      <c r="Q31" s="14">
        <f t="shared" si="0"/>
        <v>-0.24509803921568626</v>
      </c>
      <c r="R31" s="14">
        <f t="shared" si="0"/>
        <v>0.13272311212814644</v>
      </c>
      <c r="S31" s="14">
        <f t="shared" si="0"/>
        <v>2.6548672566371681E-2</v>
      </c>
      <c r="T31" s="14" t="str">
        <f t="shared" si="0"/>
        <v>-</v>
      </c>
    </row>
    <row r="32" spans="2:20" ht="20.100000000000001" customHeight="1" thickBot="1" x14ac:dyDescent="0.25">
      <c r="B32" s="8" t="s">
        <v>18</v>
      </c>
      <c r="C32" s="11">
        <v>207</v>
      </c>
      <c r="D32" s="11">
        <v>72</v>
      </c>
      <c r="E32" s="11">
        <v>22</v>
      </c>
      <c r="F32" s="11">
        <v>113</v>
      </c>
      <c r="G32" s="11">
        <v>187</v>
      </c>
      <c r="H32" s="11">
        <v>0</v>
      </c>
      <c r="I32" s="11">
        <v>140</v>
      </c>
      <c r="J32" s="11">
        <v>43</v>
      </c>
      <c r="K32" s="11">
        <v>11</v>
      </c>
      <c r="L32" s="11">
        <v>86</v>
      </c>
      <c r="M32" s="11">
        <v>140</v>
      </c>
      <c r="N32" s="11">
        <v>0</v>
      </c>
      <c r="O32" s="14">
        <f t="shared" ref="O32:T33" si="1">IF(C32=0,"-",(I32-C32)/C32)</f>
        <v>-0.32367149758454106</v>
      </c>
      <c r="P32" s="14">
        <f t="shared" si="1"/>
        <v>-0.40277777777777779</v>
      </c>
      <c r="Q32" s="14">
        <f t="shared" si="1"/>
        <v>-0.5</v>
      </c>
      <c r="R32" s="14">
        <f t="shared" si="1"/>
        <v>-0.23893805309734514</v>
      </c>
      <c r="S32" s="14">
        <f t="shared" si="1"/>
        <v>-0.25133689839572193</v>
      </c>
      <c r="T32" s="14" t="str">
        <f t="shared" si="1"/>
        <v>-</v>
      </c>
    </row>
    <row r="33" spans="2:20" ht="20.100000000000001" customHeight="1" thickBot="1" x14ac:dyDescent="0.25">
      <c r="B33" s="9" t="s">
        <v>19</v>
      </c>
      <c r="C33" s="12">
        <f>SUM(C16:C32)</f>
        <v>19038</v>
      </c>
      <c r="D33" s="12">
        <f t="shared" ref="D33:N33" si="2">SUM(D16:D32)</f>
        <v>8030</v>
      </c>
      <c r="E33" s="12">
        <f t="shared" si="2"/>
        <v>2306</v>
      </c>
      <c r="F33" s="12">
        <f t="shared" si="2"/>
        <v>8702</v>
      </c>
      <c r="G33" s="12">
        <f t="shared" si="2"/>
        <v>18832</v>
      </c>
      <c r="H33" s="12">
        <f t="shared" si="2"/>
        <v>52</v>
      </c>
      <c r="I33" s="12">
        <f t="shared" si="2"/>
        <v>18755</v>
      </c>
      <c r="J33" s="12">
        <f t="shared" si="2"/>
        <v>7739</v>
      </c>
      <c r="K33" s="12">
        <f t="shared" si="2"/>
        <v>2244</v>
      </c>
      <c r="L33" s="12">
        <f t="shared" si="2"/>
        <v>8772</v>
      </c>
      <c r="M33" s="12">
        <f t="shared" si="2"/>
        <v>18658</v>
      </c>
      <c r="N33" s="12">
        <f t="shared" si="2"/>
        <v>3</v>
      </c>
      <c r="O33" s="15">
        <f t="shared" si="1"/>
        <v>-1.4865006828448367E-2</v>
      </c>
      <c r="P33" s="15">
        <f t="shared" si="1"/>
        <v>-3.6239103362391036E-2</v>
      </c>
      <c r="Q33" s="15">
        <f t="shared" si="1"/>
        <v>-2.6886383347788378E-2</v>
      </c>
      <c r="R33" s="15">
        <f t="shared" si="1"/>
        <v>8.0441277867156977E-3</v>
      </c>
      <c r="S33" s="15">
        <f t="shared" si="1"/>
        <v>-9.2395921835174179E-3</v>
      </c>
      <c r="T33" s="15">
        <f t="shared" si="1"/>
        <v>-0.94230769230769229</v>
      </c>
    </row>
    <row r="34" spans="2:20" x14ac:dyDescent="0.2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</sheetData>
  <mergeCells count="18">
    <mergeCell ref="S14:S15"/>
    <mergeCell ref="T14:T15"/>
    <mergeCell ref="C13:H13"/>
    <mergeCell ref="I13:N13"/>
    <mergeCell ref="O13:T13"/>
    <mergeCell ref="D14:E14"/>
    <mergeCell ref="F14:F15"/>
    <mergeCell ref="G14:G15"/>
    <mergeCell ref="H14:H15"/>
    <mergeCell ref="J14:K14"/>
    <mergeCell ref="L14:L15"/>
    <mergeCell ref="M14:M15"/>
    <mergeCell ref="C14:C15"/>
    <mergeCell ref="I14:I15"/>
    <mergeCell ref="O14:O15"/>
    <mergeCell ref="N14:N15"/>
    <mergeCell ref="P14:Q14"/>
    <mergeCell ref="R14:R15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4:K34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1" width="15.625" customWidth="1"/>
    <col min="19" max="19" width="11.875" customWidth="1"/>
  </cols>
  <sheetData>
    <row r="14" spans="2:11" ht="44.25" customHeight="1" thickBot="1" x14ac:dyDescent="0.25">
      <c r="C14" s="32">
        <v>2024</v>
      </c>
      <c r="D14" s="33"/>
      <c r="E14" s="33"/>
      <c r="F14" s="32">
        <v>2025</v>
      </c>
      <c r="G14" s="33"/>
      <c r="H14" s="33"/>
      <c r="I14" s="32" t="s">
        <v>120</v>
      </c>
      <c r="J14" s="33"/>
      <c r="K14" s="33"/>
    </row>
    <row r="15" spans="2:11" ht="44.25" customHeight="1" thickBot="1" x14ac:dyDescent="0.25">
      <c r="C15" s="10" t="s">
        <v>83</v>
      </c>
      <c r="D15" s="10" t="s">
        <v>84</v>
      </c>
      <c r="E15" s="10" t="s">
        <v>42</v>
      </c>
      <c r="F15" s="10" t="s">
        <v>83</v>
      </c>
      <c r="G15" s="10" t="s">
        <v>84</v>
      </c>
      <c r="H15" s="10" t="s">
        <v>42</v>
      </c>
      <c r="I15" s="10" t="s">
        <v>83</v>
      </c>
      <c r="J15" s="10" t="s">
        <v>84</v>
      </c>
      <c r="K15" s="10" t="s">
        <v>42</v>
      </c>
    </row>
    <row r="16" spans="2:11" ht="20.100000000000001" customHeight="1" thickBot="1" x14ac:dyDescent="0.25">
      <c r="B16" s="5" t="s">
        <v>2</v>
      </c>
      <c r="C16" s="11">
        <v>1205</v>
      </c>
      <c r="D16" s="11">
        <v>1030</v>
      </c>
      <c r="E16" s="11">
        <v>175</v>
      </c>
      <c r="F16" s="11">
        <v>948</v>
      </c>
      <c r="G16" s="11">
        <v>821</v>
      </c>
      <c r="H16" s="11">
        <v>127</v>
      </c>
      <c r="I16" s="14">
        <f>IF(C16=0,"-",(F16-C16)/C16)</f>
        <v>-0.21327800829875518</v>
      </c>
      <c r="J16" s="14">
        <f>IF(D16=0,"-",(G16-D16)/D16)</f>
        <v>-0.20291262135922331</v>
      </c>
      <c r="K16" s="14">
        <f>IF(E16=0,"-",(H16-E16)/E16)</f>
        <v>-0.2742857142857143</v>
      </c>
    </row>
    <row r="17" spans="2:11" ht="20.100000000000001" customHeight="1" thickBot="1" x14ac:dyDescent="0.25">
      <c r="B17" s="6" t="s">
        <v>3</v>
      </c>
      <c r="C17" s="11">
        <v>321</v>
      </c>
      <c r="D17" s="11">
        <v>244</v>
      </c>
      <c r="E17" s="11">
        <v>77</v>
      </c>
      <c r="F17" s="11">
        <v>351</v>
      </c>
      <c r="G17" s="11">
        <v>257</v>
      </c>
      <c r="H17" s="11">
        <v>94</v>
      </c>
      <c r="I17" s="14">
        <f t="shared" ref="I17:K33" si="0">IF(C17=0,"-",(F17-C17)/C17)</f>
        <v>9.3457943925233641E-2</v>
      </c>
      <c r="J17" s="14">
        <f t="shared" si="0"/>
        <v>5.3278688524590161E-2</v>
      </c>
      <c r="K17" s="14">
        <f t="shared" si="0"/>
        <v>0.22077922077922077</v>
      </c>
    </row>
    <row r="18" spans="2:11" ht="20.100000000000001" customHeight="1" thickBot="1" x14ac:dyDescent="0.25">
      <c r="B18" s="6" t="s">
        <v>4</v>
      </c>
      <c r="C18" s="11">
        <v>177</v>
      </c>
      <c r="D18" s="11">
        <v>130</v>
      </c>
      <c r="E18" s="11">
        <v>47</v>
      </c>
      <c r="F18" s="11">
        <v>211</v>
      </c>
      <c r="G18" s="11">
        <v>163</v>
      </c>
      <c r="H18" s="11">
        <v>48</v>
      </c>
      <c r="I18" s="14">
        <f t="shared" si="0"/>
        <v>0.19209039548022599</v>
      </c>
      <c r="J18" s="14">
        <f t="shared" si="0"/>
        <v>0.25384615384615383</v>
      </c>
      <c r="K18" s="14">
        <f t="shared" si="0"/>
        <v>2.1276595744680851E-2</v>
      </c>
    </row>
    <row r="19" spans="2:11" ht="20.100000000000001" customHeight="1" thickBot="1" x14ac:dyDescent="0.25">
      <c r="B19" s="6" t="s">
        <v>5</v>
      </c>
      <c r="C19" s="11">
        <v>639</v>
      </c>
      <c r="D19" s="11">
        <v>527</v>
      </c>
      <c r="E19" s="11">
        <v>112</v>
      </c>
      <c r="F19" s="11">
        <v>612</v>
      </c>
      <c r="G19" s="11">
        <v>482</v>
      </c>
      <c r="H19" s="11">
        <v>130</v>
      </c>
      <c r="I19" s="14">
        <f t="shared" si="0"/>
        <v>-4.2253521126760563E-2</v>
      </c>
      <c r="J19" s="14">
        <f t="shared" si="0"/>
        <v>-8.5388994307400379E-2</v>
      </c>
      <c r="K19" s="14">
        <f t="shared" si="0"/>
        <v>0.16071428571428573</v>
      </c>
    </row>
    <row r="20" spans="2:11" ht="20.100000000000001" customHeight="1" thickBot="1" x14ac:dyDescent="0.25">
      <c r="B20" s="6" t="s">
        <v>6</v>
      </c>
      <c r="C20" s="11">
        <v>433</v>
      </c>
      <c r="D20" s="11">
        <v>327</v>
      </c>
      <c r="E20" s="11">
        <v>106</v>
      </c>
      <c r="F20" s="11">
        <v>426</v>
      </c>
      <c r="G20" s="11">
        <v>357</v>
      </c>
      <c r="H20" s="11">
        <v>69</v>
      </c>
      <c r="I20" s="14">
        <f t="shared" si="0"/>
        <v>-1.6166281755196306E-2</v>
      </c>
      <c r="J20" s="14">
        <f t="shared" si="0"/>
        <v>9.1743119266055051E-2</v>
      </c>
      <c r="K20" s="14">
        <f t="shared" si="0"/>
        <v>-0.34905660377358488</v>
      </c>
    </row>
    <row r="21" spans="2:11" ht="20.100000000000001" customHeight="1" thickBot="1" x14ac:dyDescent="0.25">
      <c r="B21" s="6" t="s">
        <v>7</v>
      </c>
      <c r="C21" s="11">
        <v>108</v>
      </c>
      <c r="D21" s="11">
        <v>83</v>
      </c>
      <c r="E21" s="11">
        <v>25</v>
      </c>
      <c r="F21" s="11">
        <v>123</v>
      </c>
      <c r="G21" s="11">
        <v>93</v>
      </c>
      <c r="H21" s="11">
        <v>30</v>
      </c>
      <c r="I21" s="14">
        <f t="shared" si="0"/>
        <v>0.1388888888888889</v>
      </c>
      <c r="J21" s="14">
        <f t="shared" si="0"/>
        <v>0.12048192771084337</v>
      </c>
      <c r="K21" s="14">
        <f t="shared" si="0"/>
        <v>0.2</v>
      </c>
    </row>
    <row r="22" spans="2:11" ht="20.100000000000001" customHeight="1" thickBot="1" x14ac:dyDescent="0.25">
      <c r="B22" s="6" t="s">
        <v>8</v>
      </c>
      <c r="C22" s="11">
        <v>312</v>
      </c>
      <c r="D22" s="11">
        <v>239</v>
      </c>
      <c r="E22" s="11">
        <v>73</v>
      </c>
      <c r="F22" s="11">
        <v>362</v>
      </c>
      <c r="G22" s="11">
        <v>278</v>
      </c>
      <c r="H22" s="11">
        <v>84</v>
      </c>
      <c r="I22" s="14">
        <f t="shared" si="0"/>
        <v>0.16025641025641027</v>
      </c>
      <c r="J22" s="14">
        <f t="shared" si="0"/>
        <v>0.16317991631799164</v>
      </c>
      <c r="K22" s="14">
        <f t="shared" si="0"/>
        <v>0.15068493150684931</v>
      </c>
    </row>
    <row r="23" spans="2:11" ht="20.100000000000001" customHeight="1" thickBot="1" x14ac:dyDescent="0.25">
      <c r="B23" s="6" t="s">
        <v>9</v>
      </c>
      <c r="C23" s="11">
        <v>418</v>
      </c>
      <c r="D23" s="11">
        <v>331</v>
      </c>
      <c r="E23" s="11">
        <v>87</v>
      </c>
      <c r="F23" s="11">
        <v>372</v>
      </c>
      <c r="G23" s="11">
        <v>291</v>
      </c>
      <c r="H23" s="11">
        <v>81</v>
      </c>
      <c r="I23" s="14">
        <f t="shared" si="0"/>
        <v>-0.11004784688995216</v>
      </c>
      <c r="J23" s="14">
        <f t="shared" si="0"/>
        <v>-0.12084592145015106</v>
      </c>
      <c r="K23" s="14">
        <f t="shared" si="0"/>
        <v>-6.8965517241379309E-2</v>
      </c>
    </row>
    <row r="24" spans="2:11" ht="20.100000000000001" customHeight="1" thickBot="1" x14ac:dyDescent="0.25">
      <c r="B24" s="6" t="s">
        <v>10</v>
      </c>
      <c r="C24" s="11">
        <v>1030</v>
      </c>
      <c r="D24" s="11">
        <v>603</v>
      </c>
      <c r="E24" s="11">
        <v>427</v>
      </c>
      <c r="F24" s="11">
        <v>1018</v>
      </c>
      <c r="G24" s="11">
        <v>593</v>
      </c>
      <c r="H24" s="11">
        <v>425</v>
      </c>
      <c r="I24" s="14">
        <f t="shared" si="0"/>
        <v>-1.1650485436893204E-2</v>
      </c>
      <c r="J24" s="14">
        <f t="shared" si="0"/>
        <v>-1.658374792703151E-2</v>
      </c>
      <c r="K24" s="14">
        <f t="shared" si="0"/>
        <v>-4.6838407494145199E-3</v>
      </c>
    </row>
    <row r="25" spans="2:11" ht="20.100000000000001" customHeight="1" thickBot="1" x14ac:dyDescent="0.25">
      <c r="B25" s="6" t="s">
        <v>11</v>
      </c>
      <c r="C25" s="11">
        <v>962</v>
      </c>
      <c r="D25" s="11">
        <v>776</v>
      </c>
      <c r="E25" s="11">
        <v>186</v>
      </c>
      <c r="F25" s="11">
        <v>853</v>
      </c>
      <c r="G25" s="11">
        <v>706</v>
      </c>
      <c r="H25" s="11">
        <v>147</v>
      </c>
      <c r="I25" s="14">
        <f t="shared" si="0"/>
        <v>-0.11330561330561331</v>
      </c>
      <c r="J25" s="14">
        <f t="shared" si="0"/>
        <v>-9.0206185567010308E-2</v>
      </c>
      <c r="K25" s="14">
        <f t="shared" si="0"/>
        <v>-0.20967741935483872</v>
      </c>
    </row>
    <row r="26" spans="2:11" ht="20.100000000000001" customHeight="1" thickBot="1" x14ac:dyDescent="0.25">
      <c r="B26" s="6" t="s">
        <v>12</v>
      </c>
      <c r="C26" s="11">
        <v>226</v>
      </c>
      <c r="D26" s="11">
        <v>174</v>
      </c>
      <c r="E26" s="11">
        <v>52</v>
      </c>
      <c r="F26" s="11">
        <v>202</v>
      </c>
      <c r="G26" s="11">
        <v>173</v>
      </c>
      <c r="H26" s="11">
        <v>29</v>
      </c>
      <c r="I26" s="14">
        <f t="shared" si="0"/>
        <v>-0.10619469026548672</v>
      </c>
      <c r="J26" s="14">
        <f t="shared" si="0"/>
        <v>-5.7471264367816091E-3</v>
      </c>
      <c r="K26" s="14">
        <f t="shared" si="0"/>
        <v>-0.44230769230769229</v>
      </c>
    </row>
    <row r="27" spans="2:11" ht="20.100000000000001" customHeight="1" thickBot="1" x14ac:dyDescent="0.25">
      <c r="B27" s="6" t="s">
        <v>13</v>
      </c>
      <c r="C27" s="11">
        <v>452</v>
      </c>
      <c r="D27" s="11">
        <v>274</v>
      </c>
      <c r="E27" s="11">
        <v>178</v>
      </c>
      <c r="F27" s="11">
        <v>475</v>
      </c>
      <c r="G27" s="11">
        <v>287</v>
      </c>
      <c r="H27" s="11">
        <v>188</v>
      </c>
      <c r="I27" s="14">
        <f t="shared" si="0"/>
        <v>5.0884955752212392E-2</v>
      </c>
      <c r="J27" s="14">
        <f t="shared" si="0"/>
        <v>4.7445255474452552E-2</v>
      </c>
      <c r="K27" s="14">
        <f t="shared" si="0"/>
        <v>5.6179775280898875E-2</v>
      </c>
    </row>
    <row r="28" spans="2:11" ht="20.100000000000001" customHeight="1" thickBot="1" x14ac:dyDescent="0.25">
      <c r="B28" s="6" t="s">
        <v>14</v>
      </c>
      <c r="C28" s="11">
        <v>599</v>
      </c>
      <c r="D28" s="11">
        <v>415</v>
      </c>
      <c r="E28" s="11">
        <v>184</v>
      </c>
      <c r="F28" s="11">
        <v>539</v>
      </c>
      <c r="G28" s="11">
        <v>358</v>
      </c>
      <c r="H28" s="11">
        <v>181</v>
      </c>
      <c r="I28" s="14">
        <f t="shared" si="0"/>
        <v>-0.1001669449081803</v>
      </c>
      <c r="J28" s="14">
        <f t="shared" si="0"/>
        <v>-0.13734939759036144</v>
      </c>
      <c r="K28" s="14">
        <f t="shared" si="0"/>
        <v>-1.6304347826086956E-2</v>
      </c>
    </row>
    <row r="29" spans="2:11" ht="20.100000000000001" customHeight="1" thickBot="1" x14ac:dyDescent="0.25">
      <c r="B29" s="6" t="s">
        <v>15</v>
      </c>
      <c r="C29" s="11">
        <v>465</v>
      </c>
      <c r="D29" s="11">
        <v>438</v>
      </c>
      <c r="E29" s="11">
        <v>27</v>
      </c>
      <c r="F29" s="11">
        <v>613</v>
      </c>
      <c r="G29" s="11">
        <v>559</v>
      </c>
      <c r="H29" s="11">
        <v>54</v>
      </c>
      <c r="I29" s="14">
        <f t="shared" si="0"/>
        <v>0.31827956989247314</v>
      </c>
      <c r="J29" s="14">
        <f t="shared" si="0"/>
        <v>0.27625570776255709</v>
      </c>
      <c r="K29" s="14">
        <f t="shared" si="0"/>
        <v>1</v>
      </c>
    </row>
    <row r="30" spans="2:11" ht="20.100000000000001" customHeight="1" thickBot="1" x14ac:dyDescent="0.25">
      <c r="B30" s="6" t="s">
        <v>16</v>
      </c>
      <c r="C30" s="11">
        <v>130</v>
      </c>
      <c r="D30" s="11">
        <v>100</v>
      </c>
      <c r="E30" s="11">
        <v>30</v>
      </c>
      <c r="F30" s="11">
        <v>111</v>
      </c>
      <c r="G30" s="11">
        <v>90</v>
      </c>
      <c r="H30" s="11">
        <v>21</v>
      </c>
      <c r="I30" s="14">
        <f t="shared" si="0"/>
        <v>-0.14615384615384616</v>
      </c>
      <c r="J30" s="14">
        <f t="shared" si="0"/>
        <v>-0.1</v>
      </c>
      <c r="K30" s="14">
        <f t="shared" si="0"/>
        <v>-0.3</v>
      </c>
    </row>
    <row r="31" spans="2:11" ht="20.100000000000001" customHeight="1" thickBot="1" x14ac:dyDescent="0.25">
      <c r="B31" s="7" t="s">
        <v>17</v>
      </c>
      <c r="C31" s="11">
        <v>482</v>
      </c>
      <c r="D31" s="11">
        <v>250</v>
      </c>
      <c r="E31" s="11">
        <v>232</v>
      </c>
      <c r="F31" s="11">
        <v>480</v>
      </c>
      <c r="G31" s="11">
        <v>263</v>
      </c>
      <c r="H31" s="11">
        <v>217</v>
      </c>
      <c r="I31" s="14">
        <f t="shared" si="0"/>
        <v>-4.1493775933609959E-3</v>
      </c>
      <c r="J31" s="14">
        <f t="shared" si="0"/>
        <v>5.1999999999999998E-2</v>
      </c>
      <c r="K31" s="14">
        <f t="shared" si="0"/>
        <v>-6.4655172413793108E-2</v>
      </c>
    </row>
    <row r="32" spans="2:11" ht="20.100000000000001" customHeight="1" thickBot="1" x14ac:dyDescent="0.25">
      <c r="B32" s="8" t="s">
        <v>18</v>
      </c>
      <c r="C32" s="11">
        <v>72</v>
      </c>
      <c r="D32" s="11">
        <v>61</v>
      </c>
      <c r="E32" s="11">
        <v>11</v>
      </c>
      <c r="F32" s="11">
        <v>43</v>
      </c>
      <c r="G32" s="11">
        <v>39</v>
      </c>
      <c r="H32" s="11">
        <v>4</v>
      </c>
      <c r="I32" s="14">
        <f t="shared" si="0"/>
        <v>-0.40277777777777779</v>
      </c>
      <c r="J32" s="14">
        <f t="shared" si="0"/>
        <v>-0.36065573770491804</v>
      </c>
      <c r="K32" s="14">
        <f t="shared" si="0"/>
        <v>-0.63636363636363635</v>
      </c>
    </row>
    <row r="33" spans="2:11" ht="20.100000000000001" customHeight="1" thickBot="1" x14ac:dyDescent="0.25">
      <c r="B33" s="9" t="s">
        <v>19</v>
      </c>
      <c r="C33" s="12">
        <f>SUM(C16:C32)</f>
        <v>8031</v>
      </c>
      <c r="D33" s="12">
        <f t="shared" ref="D33:H33" si="1">SUM(D16:D32)</f>
        <v>6002</v>
      </c>
      <c r="E33" s="12">
        <f t="shared" si="1"/>
        <v>2029</v>
      </c>
      <c r="F33" s="12">
        <f t="shared" si="1"/>
        <v>7739</v>
      </c>
      <c r="G33" s="12">
        <f t="shared" si="1"/>
        <v>5810</v>
      </c>
      <c r="H33" s="12">
        <f t="shared" si="1"/>
        <v>1929</v>
      </c>
      <c r="I33" s="15">
        <f t="shared" si="0"/>
        <v>-3.6359108454737887E-2</v>
      </c>
      <c r="J33" s="15">
        <f t="shared" si="0"/>
        <v>-3.1989336887704098E-2</v>
      </c>
      <c r="K33" s="15">
        <f t="shared" si="0"/>
        <v>-4.928536224741252E-2</v>
      </c>
    </row>
    <row r="34" spans="2:11" x14ac:dyDescent="0.2">
      <c r="C34" s="20"/>
      <c r="D34" s="20"/>
      <c r="E34" s="20"/>
      <c r="F34" s="20"/>
      <c r="G34" s="20"/>
      <c r="H34" s="20"/>
    </row>
  </sheetData>
  <mergeCells count="3">
    <mergeCell ref="C14:E14"/>
    <mergeCell ref="F14:H14"/>
    <mergeCell ref="I14:K1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8.375" customWidth="1"/>
    <col min="4" max="5" width="12.5" bestFit="1" customWidth="1"/>
    <col min="6" max="6" width="10.125" bestFit="1" customWidth="1"/>
    <col min="7" max="7" width="12" bestFit="1" customWidth="1"/>
    <col min="8" max="8" width="8.375" customWidth="1"/>
    <col min="9" max="10" width="12.5" bestFit="1" customWidth="1"/>
    <col min="11" max="11" width="10.125" bestFit="1" customWidth="1"/>
    <col min="12" max="12" width="12" bestFit="1" customWidth="1"/>
    <col min="13" max="13" width="9.125" bestFit="1" customWidth="1"/>
    <col min="14" max="15" width="12.5" bestFit="1" customWidth="1"/>
    <col min="16" max="16" width="10.125" bestFit="1" customWidth="1"/>
    <col min="17" max="17" width="12" bestFit="1" customWidth="1"/>
  </cols>
  <sheetData>
    <row r="9" spans="2:17" ht="44.25" customHeight="1" thickBot="1" x14ac:dyDescent="0.25">
      <c r="C9" s="51">
        <v>2024</v>
      </c>
      <c r="D9" s="51"/>
      <c r="E9" s="51"/>
      <c r="F9" s="51"/>
      <c r="G9" s="51"/>
      <c r="H9" s="33">
        <v>2025</v>
      </c>
      <c r="I9" s="33"/>
      <c r="J9" s="33"/>
      <c r="K9" s="33"/>
      <c r="L9" s="33"/>
      <c r="M9" s="33" t="s">
        <v>120</v>
      </c>
      <c r="N9" s="33"/>
      <c r="O9" s="33"/>
      <c r="P9" s="33"/>
      <c r="Q9" s="33"/>
    </row>
    <row r="10" spans="2:17" ht="44.25" customHeight="1" thickBot="1" x14ac:dyDescent="0.25">
      <c r="C10" s="10" t="s">
        <v>33</v>
      </c>
      <c r="D10" s="10" t="s">
        <v>53</v>
      </c>
      <c r="E10" s="10" t="s">
        <v>54</v>
      </c>
      <c r="F10" s="10" t="s">
        <v>46</v>
      </c>
      <c r="G10" s="10" t="s">
        <v>55</v>
      </c>
      <c r="H10" s="10" t="s">
        <v>33</v>
      </c>
      <c r="I10" s="10" t="s">
        <v>53</v>
      </c>
      <c r="J10" s="10" t="s">
        <v>54</v>
      </c>
      <c r="K10" s="10" t="s">
        <v>46</v>
      </c>
      <c r="L10" s="10" t="s">
        <v>55</v>
      </c>
      <c r="M10" s="10" t="s">
        <v>33</v>
      </c>
      <c r="N10" s="10" t="s">
        <v>53</v>
      </c>
      <c r="O10" s="10" t="s">
        <v>54</v>
      </c>
      <c r="P10" s="10" t="s">
        <v>46</v>
      </c>
      <c r="Q10" s="10" t="s">
        <v>55</v>
      </c>
    </row>
    <row r="11" spans="2:17" ht="20.100000000000001" customHeight="1" thickBot="1" x14ac:dyDescent="0.25">
      <c r="B11" s="5" t="s">
        <v>2</v>
      </c>
      <c r="C11" s="23">
        <v>117</v>
      </c>
      <c r="D11" s="23">
        <v>64</v>
      </c>
      <c r="E11" s="23">
        <v>30</v>
      </c>
      <c r="F11" s="23">
        <v>14</v>
      </c>
      <c r="G11" s="23">
        <v>9</v>
      </c>
      <c r="H11" s="23">
        <v>93</v>
      </c>
      <c r="I11" s="23">
        <v>51</v>
      </c>
      <c r="J11" s="23">
        <v>24</v>
      </c>
      <c r="K11" s="23">
        <v>13</v>
      </c>
      <c r="L11" s="23">
        <v>5</v>
      </c>
      <c r="M11" s="14">
        <f>IF(C11=0,"-",IF(H11=0,"-",(H11-C11)/C11))</f>
        <v>-0.20512820512820512</v>
      </c>
      <c r="N11" s="14">
        <f t="shared" ref="N11:Q28" si="0">IF(D11=0,"-",IF(I11=0,"-",(I11-D11)/D11))</f>
        <v>-0.203125</v>
      </c>
      <c r="O11" s="14">
        <f t="shared" si="0"/>
        <v>-0.2</v>
      </c>
      <c r="P11" s="14">
        <f t="shared" si="0"/>
        <v>-7.1428571428571425E-2</v>
      </c>
      <c r="Q11" s="14">
        <f t="shared" si="0"/>
        <v>-0.44444444444444442</v>
      </c>
    </row>
    <row r="12" spans="2:17" ht="20.100000000000001" customHeight="1" thickBot="1" x14ac:dyDescent="0.25">
      <c r="B12" s="6" t="s">
        <v>3</v>
      </c>
      <c r="C12" s="23">
        <v>6</v>
      </c>
      <c r="D12" s="23">
        <v>3</v>
      </c>
      <c r="E12" s="23">
        <v>2</v>
      </c>
      <c r="F12" s="23">
        <v>0</v>
      </c>
      <c r="G12" s="23">
        <v>1</v>
      </c>
      <c r="H12" s="23">
        <v>15</v>
      </c>
      <c r="I12" s="23">
        <v>7</v>
      </c>
      <c r="J12" s="23">
        <v>7</v>
      </c>
      <c r="K12" s="23">
        <v>1</v>
      </c>
      <c r="L12" s="23">
        <v>0</v>
      </c>
      <c r="M12" s="14">
        <f t="shared" ref="M12:M28" si="1">IF(C12=0,"-",IF(H12=0,"-",(H12-C12)/C12))</f>
        <v>1.5</v>
      </c>
      <c r="N12" s="14">
        <f t="shared" si="0"/>
        <v>1.3333333333333333</v>
      </c>
      <c r="O12" s="14">
        <f t="shared" si="0"/>
        <v>2.5</v>
      </c>
      <c r="P12" s="14" t="str">
        <f t="shared" si="0"/>
        <v>-</v>
      </c>
      <c r="Q12" s="14" t="str">
        <f t="shared" si="0"/>
        <v>-</v>
      </c>
    </row>
    <row r="13" spans="2:17" ht="20.100000000000001" customHeight="1" thickBot="1" x14ac:dyDescent="0.25">
      <c r="B13" s="6" t="s">
        <v>4</v>
      </c>
      <c r="C13" s="23">
        <v>16</v>
      </c>
      <c r="D13" s="23">
        <v>10</v>
      </c>
      <c r="E13" s="23">
        <v>5</v>
      </c>
      <c r="F13" s="23">
        <v>0</v>
      </c>
      <c r="G13" s="23">
        <v>1</v>
      </c>
      <c r="H13" s="23">
        <v>8</v>
      </c>
      <c r="I13" s="23">
        <v>5</v>
      </c>
      <c r="J13" s="23">
        <v>1</v>
      </c>
      <c r="K13" s="23">
        <v>2</v>
      </c>
      <c r="L13" s="23">
        <v>0</v>
      </c>
      <c r="M13" s="14">
        <f t="shared" si="1"/>
        <v>-0.5</v>
      </c>
      <c r="N13" s="14">
        <f t="shared" si="0"/>
        <v>-0.5</v>
      </c>
      <c r="O13" s="14">
        <f t="shared" si="0"/>
        <v>-0.8</v>
      </c>
      <c r="P13" s="14" t="str">
        <f t="shared" si="0"/>
        <v>-</v>
      </c>
      <c r="Q13" s="14" t="str">
        <f t="shared" si="0"/>
        <v>-</v>
      </c>
    </row>
    <row r="14" spans="2:17" ht="20.100000000000001" customHeight="1" thickBot="1" x14ac:dyDescent="0.25">
      <c r="B14" s="6" t="s">
        <v>5</v>
      </c>
      <c r="C14" s="23">
        <v>2</v>
      </c>
      <c r="D14" s="23">
        <v>2</v>
      </c>
      <c r="E14" s="23">
        <v>0</v>
      </c>
      <c r="F14" s="23">
        <v>0</v>
      </c>
      <c r="G14" s="23">
        <v>0</v>
      </c>
      <c r="H14" s="23">
        <v>1</v>
      </c>
      <c r="I14" s="23">
        <v>1</v>
      </c>
      <c r="J14" s="23">
        <v>0</v>
      </c>
      <c r="K14" s="23">
        <v>0</v>
      </c>
      <c r="L14" s="23">
        <v>0</v>
      </c>
      <c r="M14" s="14">
        <f t="shared" si="1"/>
        <v>-0.5</v>
      </c>
      <c r="N14" s="14">
        <f t="shared" si="0"/>
        <v>-0.5</v>
      </c>
      <c r="O14" s="14" t="str">
        <f t="shared" si="0"/>
        <v>-</v>
      </c>
      <c r="P14" s="14" t="str">
        <f t="shared" si="0"/>
        <v>-</v>
      </c>
      <c r="Q14" s="14" t="str">
        <f t="shared" si="0"/>
        <v>-</v>
      </c>
    </row>
    <row r="15" spans="2:17" ht="20.100000000000001" customHeight="1" thickBot="1" x14ac:dyDescent="0.25">
      <c r="B15" s="6" t="s">
        <v>6</v>
      </c>
      <c r="C15" s="23">
        <v>11</v>
      </c>
      <c r="D15" s="23">
        <v>8</v>
      </c>
      <c r="E15" s="23">
        <v>2</v>
      </c>
      <c r="F15" s="23">
        <v>1</v>
      </c>
      <c r="G15" s="23">
        <v>0</v>
      </c>
      <c r="H15" s="23">
        <v>29</v>
      </c>
      <c r="I15" s="23">
        <v>7</v>
      </c>
      <c r="J15" s="23">
        <v>12</v>
      </c>
      <c r="K15" s="23">
        <v>5</v>
      </c>
      <c r="L15" s="23">
        <v>5</v>
      </c>
      <c r="M15" s="14">
        <f t="shared" si="1"/>
        <v>1.6363636363636365</v>
      </c>
      <c r="N15" s="14">
        <f t="shared" si="0"/>
        <v>-0.125</v>
      </c>
      <c r="O15" s="14">
        <f t="shared" si="0"/>
        <v>5</v>
      </c>
      <c r="P15" s="14">
        <f t="shared" si="0"/>
        <v>4</v>
      </c>
      <c r="Q15" s="14" t="str">
        <f t="shared" si="0"/>
        <v>-</v>
      </c>
    </row>
    <row r="16" spans="2:17" ht="20.100000000000001" customHeight="1" thickBot="1" x14ac:dyDescent="0.25">
      <c r="B16" s="6" t="s">
        <v>7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4</v>
      </c>
      <c r="I16" s="23">
        <v>4</v>
      </c>
      <c r="J16" s="23">
        <v>0</v>
      </c>
      <c r="K16" s="23">
        <v>0</v>
      </c>
      <c r="L16" s="23">
        <v>0</v>
      </c>
      <c r="M16" s="14" t="str">
        <f t="shared" si="1"/>
        <v>-</v>
      </c>
      <c r="N16" s="14" t="str">
        <f t="shared" si="0"/>
        <v>-</v>
      </c>
      <c r="O16" s="14" t="str">
        <f t="shared" si="0"/>
        <v>-</v>
      </c>
      <c r="P16" s="14" t="str">
        <f t="shared" si="0"/>
        <v>-</v>
      </c>
      <c r="Q16" s="14" t="str">
        <f t="shared" si="0"/>
        <v>-</v>
      </c>
    </row>
    <row r="17" spans="2:17" ht="20.100000000000001" customHeight="1" thickBot="1" x14ac:dyDescent="0.25">
      <c r="B17" s="6" t="s">
        <v>8</v>
      </c>
      <c r="C17" s="23">
        <v>12</v>
      </c>
      <c r="D17" s="23">
        <v>10</v>
      </c>
      <c r="E17" s="23">
        <v>2</v>
      </c>
      <c r="F17" s="23">
        <v>0</v>
      </c>
      <c r="G17" s="23">
        <v>0</v>
      </c>
      <c r="H17" s="23">
        <v>15</v>
      </c>
      <c r="I17" s="23">
        <v>8</v>
      </c>
      <c r="J17" s="23">
        <v>3</v>
      </c>
      <c r="K17" s="23">
        <v>3</v>
      </c>
      <c r="L17" s="23">
        <v>1</v>
      </c>
      <c r="M17" s="14">
        <f t="shared" si="1"/>
        <v>0.25</v>
      </c>
      <c r="N17" s="14">
        <f t="shared" si="0"/>
        <v>-0.2</v>
      </c>
      <c r="O17" s="14">
        <f t="shared" si="0"/>
        <v>0.5</v>
      </c>
      <c r="P17" s="14" t="str">
        <f t="shared" si="0"/>
        <v>-</v>
      </c>
      <c r="Q17" s="14" t="str">
        <f t="shared" si="0"/>
        <v>-</v>
      </c>
    </row>
    <row r="18" spans="2:17" ht="20.100000000000001" customHeight="1" thickBot="1" x14ac:dyDescent="0.25">
      <c r="B18" s="6" t="s">
        <v>9</v>
      </c>
      <c r="C18" s="23">
        <v>12</v>
      </c>
      <c r="D18" s="23">
        <v>5</v>
      </c>
      <c r="E18" s="23">
        <v>6</v>
      </c>
      <c r="F18" s="23">
        <v>1</v>
      </c>
      <c r="G18" s="23">
        <v>0</v>
      </c>
      <c r="H18" s="23">
        <v>13</v>
      </c>
      <c r="I18" s="23">
        <v>5</v>
      </c>
      <c r="J18" s="23">
        <v>3</v>
      </c>
      <c r="K18" s="23">
        <v>4</v>
      </c>
      <c r="L18" s="23">
        <v>1</v>
      </c>
      <c r="M18" s="14">
        <f t="shared" si="1"/>
        <v>8.3333333333333329E-2</v>
      </c>
      <c r="N18" s="14">
        <f t="shared" si="0"/>
        <v>0</v>
      </c>
      <c r="O18" s="14">
        <f t="shared" si="0"/>
        <v>-0.5</v>
      </c>
      <c r="P18" s="14">
        <f t="shared" si="0"/>
        <v>3</v>
      </c>
      <c r="Q18" s="14" t="str">
        <f t="shared" si="0"/>
        <v>-</v>
      </c>
    </row>
    <row r="19" spans="2:17" ht="20.100000000000001" customHeight="1" thickBot="1" x14ac:dyDescent="0.25">
      <c r="B19" s="6" t="s">
        <v>10</v>
      </c>
      <c r="C19" s="23">
        <v>106</v>
      </c>
      <c r="D19" s="23">
        <v>60</v>
      </c>
      <c r="E19" s="23">
        <v>31</v>
      </c>
      <c r="F19" s="23">
        <v>10</v>
      </c>
      <c r="G19" s="23">
        <v>5</v>
      </c>
      <c r="H19" s="23">
        <v>115</v>
      </c>
      <c r="I19" s="23">
        <v>52</v>
      </c>
      <c r="J19" s="23">
        <v>38</v>
      </c>
      <c r="K19" s="23">
        <v>12</v>
      </c>
      <c r="L19" s="23">
        <v>13</v>
      </c>
      <c r="M19" s="14">
        <f t="shared" si="1"/>
        <v>8.4905660377358486E-2</v>
      </c>
      <c r="N19" s="14">
        <f t="shared" si="0"/>
        <v>-0.13333333333333333</v>
      </c>
      <c r="O19" s="14">
        <f t="shared" si="0"/>
        <v>0.22580645161290322</v>
      </c>
      <c r="P19" s="14">
        <f t="shared" si="0"/>
        <v>0.2</v>
      </c>
      <c r="Q19" s="14">
        <f t="shared" si="0"/>
        <v>1.6</v>
      </c>
    </row>
    <row r="20" spans="2:17" ht="20.100000000000001" customHeight="1" thickBot="1" x14ac:dyDescent="0.25">
      <c r="B20" s="6" t="s">
        <v>11</v>
      </c>
      <c r="C20" s="23">
        <v>72</v>
      </c>
      <c r="D20" s="23">
        <v>36</v>
      </c>
      <c r="E20" s="23">
        <v>18</v>
      </c>
      <c r="F20" s="23">
        <v>11</v>
      </c>
      <c r="G20" s="23">
        <v>7</v>
      </c>
      <c r="H20" s="23">
        <v>77</v>
      </c>
      <c r="I20" s="23">
        <v>43</v>
      </c>
      <c r="J20" s="23">
        <v>21</v>
      </c>
      <c r="K20" s="23">
        <v>12</v>
      </c>
      <c r="L20" s="23">
        <v>1</v>
      </c>
      <c r="M20" s="14">
        <f t="shared" si="1"/>
        <v>6.9444444444444448E-2</v>
      </c>
      <c r="N20" s="14">
        <f t="shared" si="0"/>
        <v>0.19444444444444445</v>
      </c>
      <c r="O20" s="14">
        <f t="shared" si="0"/>
        <v>0.16666666666666666</v>
      </c>
      <c r="P20" s="14">
        <f t="shared" si="0"/>
        <v>9.0909090909090912E-2</v>
      </c>
      <c r="Q20" s="14">
        <f t="shared" si="0"/>
        <v>-0.8571428571428571</v>
      </c>
    </row>
    <row r="21" spans="2:17" ht="20.100000000000001" customHeight="1" thickBot="1" x14ac:dyDescent="0.25">
      <c r="B21" s="6" t="s">
        <v>12</v>
      </c>
      <c r="C21" s="23">
        <v>9</v>
      </c>
      <c r="D21" s="23">
        <v>9</v>
      </c>
      <c r="E21" s="23">
        <v>0</v>
      </c>
      <c r="F21" s="23">
        <v>0</v>
      </c>
      <c r="G21" s="23">
        <v>0</v>
      </c>
      <c r="H21" s="23">
        <v>9</v>
      </c>
      <c r="I21" s="23">
        <v>7</v>
      </c>
      <c r="J21" s="23">
        <v>2</v>
      </c>
      <c r="K21" s="23">
        <v>0</v>
      </c>
      <c r="L21" s="23">
        <v>0</v>
      </c>
      <c r="M21" s="14">
        <f t="shared" si="1"/>
        <v>0</v>
      </c>
      <c r="N21" s="14">
        <f t="shared" si="0"/>
        <v>-0.22222222222222221</v>
      </c>
      <c r="O21" s="14" t="str">
        <f t="shared" si="0"/>
        <v>-</v>
      </c>
      <c r="P21" s="14" t="str">
        <f t="shared" si="0"/>
        <v>-</v>
      </c>
      <c r="Q21" s="14" t="str">
        <f t="shared" si="0"/>
        <v>-</v>
      </c>
    </row>
    <row r="22" spans="2:17" ht="20.100000000000001" customHeight="1" thickBot="1" x14ac:dyDescent="0.25">
      <c r="B22" s="6" t="s">
        <v>13</v>
      </c>
      <c r="C22" s="23">
        <v>24</v>
      </c>
      <c r="D22" s="23">
        <v>14</v>
      </c>
      <c r="E22" s="23">
        <v>6</v>
      </c>
      <c r="F22" s="23">
        <v>3</v>
      </c>
      <c r="G22" s="23">
        <v>1</v>
      </c>
      <c r="H22" s="23">
        <v>29</v>
      </c>
      <c r="I22" s="23">
        <v>21</v>
      </c>
      <c r="J22" s="23">
        <v>6</v>
      </c>
      <c r="K22" s="23">
        <v>2</v>
      </c>
      <c r="L22" s="23">
        <v>0</v>
      </c>
      <c r="M22" s="14">
        <f t="shared" si="1"/>
        <v>0.20833333333333334</v>
      </c>
      <c r="N22" s="14">
        <f t="shared" si="0"/>
        <v>0.5</v>
      </c>
      <c r="O22" s="14">
        <f t="shared" si="0"/>
        <v>0</v>
      </c>
      <c r="P22" s="14">
        <f t="shared" si="0"/>
        <v>-0.33333333333333331</v>
      </c>
      <c r="Q22" s="14" t="str">
        <f t="shared" si="0"/>
        <v>-</v>
      </c>
    </row>
    <row r="23" spans="2:17" ht="20.100000000000001" customHeight="1" thickBot="1" x14ac:dyDescent="0.25">
      <c r="B23" s="6" t="s">
        <v>14</v>
      </c>
      <c r="C23" s="23">
        <v>80</v>
      </c>
      <c r="D23" s="23">
        <v>26</v>
      </c>
      <c r="E23" s="23">
        <v>27</v>
      </c>
      <c r="F23" s="23">
        <v>17</v>
      </c>
      <c r="G23" s="23">
        <v>10</v>
      </c>
      <c r="H23" s="23">
        <v>80</v>
      </c>
      <c r="I23" s="23">
        <v>35</v>
      </c>
      <c r="J23" s="23">
        <v>21</v>
      </c>
      <c r="K23" s="23">
        <v>13</v>
      </c>
      <c r="L23" s="23">
        <v>11</v>
      </c>
      <c r="M23" s="14">
        <f t="shared" si="1"/>
        <v>0</v>
      </c>
      <c r="N23" s="14">
        <f t="shared" si="0"/>
        <v>0.34615384615384615</v>
      </c>
      <c r="O23" s="14">
        <f t="shared" si="0"/>
        <v>-0.22222222222222221</v>
      </c>
      <c r="P23" s="14">
        <f t="shared" si="0"/>
        <v>-0.23529411764705882</v>
      </c>
      <c r="Q23" s="14">
        <f t="shared" si="0"/>
        <v>0.1</v>
      </c>
    </row>
    <row r="24" spans="2:17" ht="20.100000000000001" customHeight="1" thickBot="1" x14ac:dyDescent="0.25">
      <c r="B24" s="6" t="s">
        <v>15</v>
      </c>
      <c r="C24" s="23">
        <v>18</v>
      </c>
      <c r="D24" s="23">
        <v>11</v>
      </c>
      <c r="E24" s="23">
        <v>6</v>
      </c>
      <c r="F24" s="23">
        <v>1</v>
      </c>
      <c r="G24" s="23">
        <v>0</v>
      </c>
      <c r="H24" s="23">
        <v>12</v>
      </c>
      <c r="I24" s="23">
        <v>4</v>
      </c>
      <c r="J24" s="23">
        <v>8</v>
      </c>
      <c r="K24" s="23">
        <v>0</v>
      </c>
      <c r="L24" s="23">
        <v>0</v>
      </c>
      <c r="M24" s="14">
        <f t="shared" si="1"/>
        <v>-0.33333333333333331</v>
      </c>
      <c r="N24" s="14">
        <f t="shared" si="0"/>
        <v>-0.63636363636363635</v>
      </c>
      <c r="O24" s="14">
        <f t="shared" si="0"/>
        <v>0.33333333333333331</v>
      </c>
      <c r="P24" s="14" t="str">
        <f t="shared" si="0"/>
        <v>-</v>
      </c>
      <c r="Q24" s="14" t="str">
        <f t="shared" si="0"/>
        <v>-</v>
      </c>
    </row>
    <row r="25" spans="2:17" ht="20.100000000000001" customHeight="1" thickBot="1" x14ac:dyDescent="0.25">
      <c r="B25" s="6" t="s">
        <v>16</v>
      </c>
      <c r="C25" s="23">
        <v>16</v>
      </c>
      <c r="D25" s="23">
        <v>3</v>
      </c>
      <c r="E25" s="23">
        <v>8</v>
      </c>
      <c r="F25" s="23">
        <v>0</v>
      </c>
      <c r="G25" s="23">
        <v>5</v>
      </c>
      <c r="H25" s="23">
        <v>12</v>
      </c>
      <c r="I25" s="23">
        <v>6</v>
      </c>
      <c r="J25" s="23">
        <v>3</v>
      </c>
      <c r="K25" s="23">
        <v>2</v>
      </c>
      <c r="L25" s="23">
        <v>1</v>
      </c>
      <c r="M25" s="14">
        <f t="shared" si="1"/>
        <v>-0.25</v>
      </c>
      <c r="N25" s="14">
        <f t="shared" si="0"/>
        <v>1</v>
      </c>
      <c r="O25" s="14">
        <f t="shared" si="0"/>
        <v>-0.625</v>
      </c>
      <c r="P25" s="14" t="str">
        <f t="shared" si="0"/>
        <v>-</v>
      </c>
      <c r="Q25" s="14">
        <f t="shared" si="0"/>
        <v>-0.8</v>
      </c>
    </row>
    <row r="26" spans="2:17" ht="20.100000000000001" customHeight="1" thickBot="1" x14ac:dyDescent="0.25">
      <c r="B26" s="7" t="s">
        <v>17</v>
      </c>
      <c r="C26" s="23">
        <v>32</v>
      </c>
      <c r="D26" s="23">
        <v>10</v>
      </c>
      <c r="E26" s="23">
        <v>17</v>
      </c>
      <c r="F26" s="23">
        <v>2</v>
      </c>
      <c r="G26" s="23">
        <v>3</v>
      </c>
      <c r="H26" s="23">
        <v>33</v>
      </c>
      <c r="I26" s="23">
        <v>13</v>
      </c>
      <c r="J26" s="23">
        <v>16</v>
      </c>
      <c r="K26" s="23">
        <v>2</v>
      </c>
      <c r="L26" s="23">
        <v>2</v>
      </c>
      <c r="M26" s="14">
        <f t="shared" si="1"/>
        <v>3.125E-2</v>
      </c>
      <c r="N26" s="14">
        <f t="shared" si="0"/>
        <v>0.3</v>
      </c>
      <c r="O26" s="14">
        <f t="shared" si="0"/>
        <v>-5.8823529411764705E-2</v>
      </c>
      <c r="P26" s="14">
        <f t="shared" si="0"/>
        <v>0</v>
      </c>
      <c r="Q26" s="14">
        <f t="shared" si="0"/>
        <v>-0.33333333333333331</v>
      </c>
    </row>
    <row r="27" spans="2:17" ht="20.100000000000001" customHeight="1" thickBot="1" x14ac:dyDescent="0.25">
      <c r="B27" s="8" t="s">
        <v>18</v>
      </c>
      <c r="C27" s="23">
        <v>1</v>
      </c>
      <c r="D27" s="23">
        <v>1</v>
      </c>
      <c r="E27" s="23">
        <v>0</v>
      </c>
      <c r="F27" s="23">
        <v>0</v>
      </c>
      <c r="G27" s="23">
        <v>0</v>
      </c>
      <c r="H27" s="23">
        <v>2</v>
      </c>
      <c r="I27" s="23">
        <v>0</v>
      </c>
      <c r="J27" s="23">
        <v>2</v>
      </c>
      <c r="K27" s="23">
        <v>0</v>
      </c>
      <c r="L27" s="23">
        <v>0</v>
      </c>
      <c r="M27" s="14">
        <f t="shared" si="1"/>
        <v>1</v>
      </c>
      <c r="N27" s="14" t="str">
        <f t="shared" si="0"/>
        <v>-</v>
      </c>
      <c r="O27" s="14" t="str">
        <f t="shared" si="0"/>
        <v>-</v>
      </c>
      <c r="P27" s="14" t="str">
        <f t="shared" si="0"/>
        <v>-</v>
      </c>
      <c r="Q27" s="14" t="str">
        <f t="shared" si="0"/>
        <v>-</v>
      </c>
    </row>
    <row r="28" spans="2:17" ht="20.100000000000001" customHeight="1" thickBot="1" x14ac:dyDescent="0.25">
      <c r="B28" s="9" t="s">
        <v>19</v>
      </c>
      <c r="C28" s="12">
        <f>SUM(C11:C27)</f>
        <v>534</v>
      </c>
      <c r="D28" s="12">
        <f t="shared" ref="D28:L28" si="2">SUM(D11:D27)</f>
        <v>272</v>
      </c>
      <c r="E28" s="12">
        <f t="shared" si="2"/>
        <v>160</v>
      </c>
      <c r="F28" s="12">
        <f t="shared" si="2"/>
        <v>60</v>
      </c>
      <c r="G28" s="12">
        <f t="shared" si="2"/>
        <v>42</v>
      </c>
      <c r="H28" s="12">
        <f t="shared" si="2"/>
        <v>547</v>
      </c>
      <c r="I28" s="12">
        <f t="shared" si="2"/>
        <v>269</v>
      </c>
      <c r="J28" s="12">
        <f t="shared" si="2"/>
        <v>167</v>
      </c>
      <c r="K28" s="12">
        <f t="shared" si="2"/>
        <v>71</v>
      </c>
      <c r="L28" s="12">
        <f t="shared" si="2"/>
        <v>40</v>
      </c>
      <c r="M28" s="15">
        <f t="shared" si="1"/>
        <v>2.4344569288389514E-2</v>
      </c>
      <c r="N28" s="15">
        <f t="shared" si="0"/>
        <v>-1.1029411764705883E-2</v>
      </c>
      <c r="O28" s="15">
        <f t="shared" si="0"/>
        <v>4.3749999999999997E-2</v>
      </c>
      <c r="P28" s="15">
        <f t="shared" si="0"/>
        <v>0.18333333333333332</v>
      </c>
      <c r="Q28" s="15">
        <f t="shared" si="0"/>
        <v>-4.7619047619047616E-2</v>
      </c>
    </row>
    <row r="29" spans="2:17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8:Z54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125" bestFit="1" customWidth="1"/>
    <col min="4" max="4" width="10.75" bestFit="1" customWidth="1"/>
    <col min="5" max="5" width="12.625" bestFit="1" customWidth="1"/>
    <col min="6" max="6" width="9.625" bestFit="1" customWidth="1"/>
    <col min="7" max="8" width="10.75" customWidth="1"/>
    <col min="9" max="9" width="12.375" customWidth="1"/>
    <col min="10" max="10" width="10.75" customWidth="1"/>
    <col min="11" max="11" width="9.125" bestFit="1" customWidth="1"/>
    <col min="12" max="12" width="10.75" bestFit="1" customWidth="1"/>
    <col min="13" max="13" width="12.625" bestFit="1" customWidth="1"/>
    <col min="14" max="14" width="9.625" bestFit="1" customWidth="1"/>
    <col min="15" max="15" width="8.625" customWidth="1"/>
    <col min="16" max="16" width="10.75" bestFit="1" customWidth="1"/>
    <col min="17" max="17" width="12.625" bestFit="1" customWidth="1"/>
    <col min="18" max="18" width="8" bestFit="1" customWidth="1"/>
    <col min="19" max="19" width="8.625" customWidth="1"/>
    <col min="20" max="20" width="10.75" bestFit="1" customWidth="1"/>
    <col min="21" max="21" width="12.625" bestFit="1" customWidth="1"/>
    <col min="22" max="22" width="8" bestFit="1" customWidth="1"/>
    <col min="23" max="23" width="8.625" customWidth="1"/>
    <col min="24" max="24" width="10.75" bestFit="1" customWidth="1"/>
    <col min="25" max="25" width="12.625" bestFit="1" customWidth="1"/>
    <col min="26" max="26" width="8" bestFit="1" customWidth="1"/>
  </cols>
  <sheetData>
    <row r="8" spans="2:26" ht="14.25" customHeight="1" x14ac:dyDescent="0.2"/>
    <row r="9" spans="2:26" ht="44.25" customHeight="1" thickBot="1" x14ac:dyDescent="0.25">
      <c r="B9" s="55"/>
      <c r="C9" s="51">
        <v>2024</v>
      </c>
      <c r="D9" s="51"/>
      <c r="E9" s="51"/>
      <c r="F9" s="51"/>
      <c r="G9" s="51"/>
      <c r="H9" s="51"/>
      <c r="I9" s="51"/>
      <c r="J9" s="32"/>
      <c r="K9" s="50">
        <v>2025</v>
      </c>
      <c r="L9" s="51"/>
      <c r="M9" s="51"/>
      <c r="N9" s="51"/>
      <c r="O9" s="51"/>
      <c r="P9" s="51"/>
      <c r="Q9" s="51"/>
      <c r="R9" s="32"/>
      <c r="S9" s="33">
        <v>2024</v>
      </c>
      <c r="T9" s="33"/>
      <c r="U9" s="33"/>
      <c r="V9" s="33"/>
      <c r="W9" s="33">
        <v>2025</v>
      </c>
      <c r="X9" s="33"/>
      <c r="Y9" s="33"/>
      <c r="Z9" s="33"/>
    </row>
    <row r="10" spans="2:26" ht="44.25" customHeight="1" thickBot="1" x14ac:dyDescent="0.25">
      <c r="B10" s="55"/>
      <c r="C10" s="54" t="s">
        <v>96</v>
      </c>
      <c r="D10" s="53"/>
      <c r="E10" s="53"/>
      <c r="F10" s="53"/>
      <c r="G10" s="53" t="s">
        <v>97</v>
      </c>
      <c r="H10" s="53"/>
      <c r="I10" s="53"/>
      <c r="J10" s="53"/>
      <c r="K10" s="53" t="s">
        <v>96</v>
      </c>
      <c r="L10" s="53"/>
      <c r="M10" s="53"/>
      <c r="N10" s="53"/>
      <c r="O10" s="53" t="s">
        <v>97</v>
      </c>
      <c r="P10" s="53"/>
      <c r="Q10" s="53"/>
      <c r="R10" s="53"/>
      <c r="S10" s="53" t="s">
        <v>98</v>
      </c>
      <c r="T10" s="53"/>
      <c r="U10" s="53"/>
      <c r="V10" s="53"/>
      <c r="W10" s="53"/>
      <c r="X10" s="53"/>
      <c r="Y10" s="53"/>
      <c r="Z10" s="53"/>
    </row>
    <row r="11" spans="2:26" ht="44.25" customHeight="1" thickBot="1" x14ac:dyDescent="0.25">
      <c r="B11" s="55"/>
      <c r="C11" s="10" t="s">
        <v>33</v>
      </c>
      <c r="D11" s="10" t="s">
        <v>93</v>
      </c>
      <c r="E11" s="10" t="s">
        <v>94</v>
      </c>
      <c r="F11" s="10" t="s">
        <v>95</v>
      </c>
      <c r="G11" s="10" t="s">
        <v>33</v>
      </c>
      <c r="H11" s="10" t="s">
        <v>93</v>
      </c>
      <c r="I11" s="10" t="s">
        <v>94</v>
      </c>
      <c r="J11" s="10" t="s">
        <v>95</v>
      </c>
      <c r="K11" s="10" t="s">
        <v>33</v>
      </c>
      <c r="L11" s="10" t="s">
        <v>93</v>
      </c>
      <c r="M11" s="10" t="s">
        <v>94</v>
      </c>
      <c r="N11" s="10" t="s">
        <v>95</v>
      </c>
      <c r="O11" s="10" t="s">
        <v>33</v>
      </c>
      <c r="P11" s="10" t="s">
        <v>93</v>
      </c>
      <c r="Q11" s="10" t="s">
        <v>94</v>
      </c>
      <c r="R11" s="10" t="s">
        <v>95</v>
      </c>
      <c r="S11" s="10" t="s">
        <v>33</v>
      </c>
      <c r="T11" s="10" t="s">
        <v>93</v>
      </c>
      <c r="U11" s="10" t="s">
        <v>94</v>
      </c>
      <c r="V11" s="10" t="s">
        <v>95</v>
      </c>
      <c r="W11" s="10" t="s">
        <v>33</v>
      </c>
      <c r="X11" s="10" t="s">
        <v>93</v>
      </c>
      <c r="Y11" s="10" t="s">
        <v>94</v>
      </c>
      <c r="Z11" s="10" t="s">
        <v>95</v>
      </c>
    </row>
    <row r="12" spans="2:26" ht="20.100000000000001" customHeight="1" thickBot="1" x14ac:dyDescent="0.25">
      <c r="B12" s="5" t="s">
        <v>2</v>
      </c>
      <c r="C12" s="23">
        <v>94</v>
      </c>
      <c r="D12" s="23">
        <v>70</v>
      </c>
      <c r="E12" s="23">
        <v>16</v>
      </c>
      <c r="F12" s="23">
        <v>8</v>
      </c>
      <c r="G12" s="23">
        <v>23</v>
      </c>
      <c r="H12" s="23">
        <v>21</v>
      </c>
      <c r="I12" s="23">
        <v>2</v>
      </c>
      <c r="J12" s="23">
        <v>0</v>
      </c>
      <c r="K12" s="23">
        <v>75</v>
      </c>
      <c r="L12" s="23">
        <v>48</v>
      </c>
      <c r="M12" s="23">
        <v>22</v>
      </c>
      <c r="N12" s="23">
        <v>5</v>
      </c>
      <c r="O12" s="23">
        <v>18</v>
      </c>
      <c r="P12" s="23">
        <v>16</v>
      </c>
      <c r="Q12" s="23">
        <v>2</v>
      </c>
      <c r="R12" s="23">
        <v>0</v>
      </c>
      <c r="S12" s="23">
        <f>SUM(T12:V12)</f>
        <v>117</v>
      </c>
      <c r="T12" s="23">
        <f>SUM(D12,H12)</f>
        <v>91</v>
      </c>
      <c r="U12" s="23">
        <f t="shared" ref="U12:V12" si="0">SUM(E12,I12)</f>
        <v>18</v>
      </c>
      <c r="V12" s="23">
        <f t="shared" si="0"/>
        <v>8</v>
      </c>
      <c r="W12" s="23">
        <f>SUM(X12:Z12)</f>
        <v>93</v>
      </c>
      <c r="X12" s="23">
        <f>SUM(L12,P12)</f>
        <v>64</v>
      </c>
      <c r="Y12" s="23">
        <f t="shared" ref="Y12:Z12" si="1">SUM(M12,Q12)</f>
        <v>24</v>
      </c>
      <c r="Z12" s="23">
        <f t="shared" si="1"/>
        <v>5</v>
      </c>
    </row>
    <row r="13" spans="2:26" ht="20.100000000000001" customHeight="1" thickBot="1" x14ac:dyDescent="0.25">
      <c r="B13" s="6" t="s">
        <v>3</v>
      </c>
      <c r="C13" s="23">
        <v>5</v>
      </c>
      <c r="D13" s="23">
        <v>4</v>
      </c>
      <c r="E13" s="23">
        <v>0</v>
      </c>
      <c r="F13" s="23">
        <v>1</v>
      </c>
      <c r="G13" s="23">
        <v>1</v>
      </c>
      <c r="H13" s="23">
        <v>1</v>
      </c>
      <c r="I13" s="23">
        <v>0</v>
      </c>
      <c r="J13" s="23">
        <v>0</v>
      </c>
      <c r="K13" s="23">
        <v>14</v>
      </c>
      <c r="L13" s="23">
        <v>8</v>
      </c>
      <c r="M13" s="23">
        <v>5</v>
      </c>
      <c r="N13" s="23">
        <v>1</v>
      </c>
      <c r="O13" s="23">
        <v>1</v>
      </c>
      <c r="P13" s="23">
        <v>1</v>
      </c>
      <c r="Q13" s="23">
        <v>0</v>
      </c>
      <c r="R13" s="23">
        <v>0</v>
      </c>
      <c r="S13" s="23">
        <f t="shared" ref="S13:S28" si="2">SUM(T13:V13)</f>
        <v>6</v>
      </c>
      <c r="T13" s="23">
        <f t="shared" ref="T13:T28" si="3">SUM(D13,H13)</f>
        <v>5</v>
      </c>
      <c r="U13" s="23">
        <f t="shared" ref="U13:U28" si="4">SUM(E13,I13)</f>
        <v>0</v>
      </c>
      <c r="V13" s="23">
        <f t="shared" ref="V13:V28" si="5">SUM(F13,J13)</f>
        <v>1</v>
      </c>
      <c r="W13" s="23">
        <f t="shared" ref="W13:W28" si="6">SUM(X13:Z13)</f>
        <v>15</v>
      </c>
      <c r="X13" s="23">
        <f t="shared" ref="X13:X28" si="7">SUM(L13,P13)</f>
        <v>9</v>
      </c>
      <c r="Y13" s="23">
        <f t="shared" ref="Y13:Y28" si="8">SUM(M13,Q13)</f>
        <v>5</v>
      </c>
      <c r="Z13" s="23">
        <f t="shared" ref="Z13:Z28" si="9">SUM(N13,R13)</f>
        <v>1</v>
      </c>
    </row>
    <row r="14" spans="2:26" ht="20.100000000000001" customHeight="1" thickBot="1" x14ac:dyDescent="0.25">
      <c r="B14" s="6" t="s">
        <v>4</v>
      </c>
      <c r="C14" s="23">
        <v>15</v>
      </c>
      <c r="D14" s="23">
        <v>9</v>
      </c>
      <c r="E14" s="23">
        <v>4</v>
      </c>
      <c r="F14" s="23">
        <v>2</v>
      </c>
      <c r="G14" s="23">
        <v>1</v>
      </c>
      <c r="H14" s="23">
        <v>1</v>
      </c>
      <c r="I14" s="23">
        <v>0</v>
      </c>
      <c r="J14" s="23">
        <v>0</v>
      </c>
      <c r="K14" s="23">
        <v>6</v>
      </c>
      <c r="L14" s="23">
        <v>4</v>
      </c>
      <c r="M14" s="23">
        <v>2</v>
      </c>
      <c r="N14" s="23">
        <v>0</v>
      </c>
      <c r="O14" s="23">
        <v>2</v>
      </c>
      <c r="P14" s="23">
        <v>2</v>
      </c>
      <c r="Q14" s="23">
        <v>0</v>
      </c>
      <c r="R14" s="23">
        <v>0</v>
      </c>
      <c r="S14" s="23">
        <f t="shared" si="2"/>
        <v>16</v>
      </c>
      <c r="T14" s="23">
        <f t="shared" si="3"/>
        <v>10</v>
      </c>
      <c r="U14" s="23">
        <f t="shared" si="4"/>
        <v>4</v>
      </c>
      <c r="V14" s="23">
        <f t="shared" si="5"/>
        <v>2</v>
      </c>
      <c r="W14" s="23">
        <f t="shared" si="6"/>
        <v>8</v>
      </c>
      <c r="X14" s="23">
        <f t="shared" si="7"/>
        <v>6</v>
      </c>
      <c r="Y14" s="23">
        <f t="shared" si="8"/>
        <v>2</v>
      </c>
      <c r="Z14" s="23">
        <f t="shared" si="9"/>
        <v>0</v>
      </c>
    </row>
    <row r="15" spans="2:26" ht="20.100000000000001" customHeight="1" thickBot="1" x14ac:dyDescent="0.25">
      <c r="B15" s="6" t="s">
        <v>5</v>
      </c>
      <c r="C15" s="23">
        <v>2</v>
      </c>
      <c r="D15" s="23">
        <v>2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1</v>
      </c>
      <c r="L15" s="23">
        <v>1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f t="shared" si="2"/>
        <v>2</v>
      </c>
      <c r="T15" s="23">
        <f t="shared" si="3"/>
        <v>2</v>
      </c>
      <c r="U15" s="23">
        <f t="shared" si="4"/>
        <v>0</v>
      </c>
      <c r="V15" s="23">
        <f t="shared" si="5"/>
        <v>0</v>
      </c>
      <c r="W15" s="23">
        <f t="shared" si="6"/>
        <v>1</v>
      </c>
      <c r="X15" s="23">
        <f t="shared" si="7"/>
        <v>1</v>
      </c>
      <c r="Y15" s="23">
        <f t="shared" si="8"/>
        <v>0</v>
      </c>
      <c r="Z15" s="23">
        <f t="shared" si="9"/>
        <v>0</v>
      </c>
    </row>
    <row r="16" spans="2:26" ht="20.100000000000001" customHeight="1" thickBot="1" x14ac:dyDescent="0.25">
      <c r="B16" s="6" t="s">
        <v>6</v>
      </c>
      <c r="C16" s="23">
        <v>10</v>
      </c>
      <c r="D16" s="23">
        <v>7</v>
      </c>
      <c r="E16" s="23">
        <v>1</v>
      </c>
      <c r="F16" s="23">
        <v>2</v>
      </c>
      <c r="G16" s="23">
        <v>1</v>
      </c>
      <c r="H16" s="23">
        <v>0</v>
      </c>
      <c r="I16" s="23">
        <v>1</v>
      </c>
      <c r="J16" s="23">
        <v>0</v>
      </c>
      <c r="K16" s="23">
        <v>19</v>
      </c>
      <c r="L16" s="23">
        <v>11</v>
      </c>
      <c r="M16" s="23">
        <v>7</v>
      </c>
      <c r="N16" s="23">
        <v>1</v>
      </c>
      <c r="O16" s="23">
        <v>10</v>
      </c>
      <c r="P16" s="23">
        <v>8</v>
      </c>
      <c r="Q16" s="23">
        <v>2</v>
      </c>
      <c r="R16" s="23">
        <v>0</v>
      </c>
      <c r="S16" s="23">
        <f t="shared" si="2"/>
        <v>11</v>
      </c>
      <c r="T16" s="23">
        <f t="shared" si="3"/>
        <v>7</v>
      </c>
      <c r="U16" s="23">
        <f t="shared" si="4"/>
        <v>2</v>
      </c>
      <c r="V16" s="23">
        <f t="shared" si="5"/>
        <v>2</v>
      </c>
      <c r="W16" s="23">
        <f t="shared" si="6"/>
        <v>29</v>
      </c>
      <c r="X16" s="23">
        <f t="shared" si="7"/>
        <v>19</v>
      </c>
      <c r="Y16" s="23">
        <f t="shared" si="8"/>
        <v>9</v>
      </c>
      <c r="Z16" s="23">
        <f t="shared" si="9"/>
        <v>1</v>
      </c>
    </row>
    <row r="17" spans="2:26" ht="20.100000000000001" customHeight="1" thickBot="1" x14ac:dyDescent="0.25">
      <c r="B17" s="6" t="s">
        <v>7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4</v>
      </c>
      <c r="L17" s="23">
        <v>2</v>
      </c>
      <c r="M17" s="23">
        <v>1</v>
      </c>
      <c r="N17" s="23">
        <v>1</v>
      </c>
      <c r="O17" s="23">
        <v>0</v>
      </c>
      <c r="P17" s="23">
        <v>0</v>
      </c>
      <c r="Q17" s="23">
        <v>0</v>
      </c>
      <c r="R17" s="23">
        <v>0</v>
      </c>
      <c r="S17" s="23">
        <f t="shared" si="2"/>
        <v>0</v>
      </c>
      <c r="T17" s="23">
        <f t="shared" si="3"/>
        <v>0</v>
      </c>
      <c r="U17" s="23">
        <f t="shared" si="4"/>
        <v>0</v>
      </c>
      <c r="V17" s="23">
        <f t="shared" si="5"/>
        <v>0</v>
      </c>
      <c r="W17" s="23">
        <f t="shared" si="6"/>
        <v>4</v>
      </c>
      <c r="X17" s="23">
        <f t="shared" si="7"/>
        <v>2</v>
      </c>
      <c r="Y17" s="23">
        <f t="shared" si="8"/>
        <v>1</v>
      </c>
      <c r="Z17" s="23">
        <f t="shared" si="9"/>
        <v>1</v>
      </c>
    </row>
    <row r="18" spans="2:26" ht="20.100000000000001" customHeight="1" thickBot="1" x14ac:dyDescent="0.25">
      <c r="B18" s="6" t="s">
        <v>8</v>
      </c>
      <c r="C18" s="23">
        <v>12</v>
      </c>
      <c r="D18" s="23">
        <v>5</v>
      </c>
      <c r="E18" s="23">
        <v>6</v>
      </c>
      <c r="F18" s="23">
        <v>1</v>
      </c>
      <c r="G18" s="23">
        <v>0</v>
      </c>
      <c r="H18" s="23">
        <v>0</v>
      </c>
      <c r="I18" s="23">
        <v>0</v>
      </c>
      <c r="J18" s="23">
        <v>0</v>
      </c>
      <c r="K18" s="23">
        <v>11</v>
      </c>
      <c r="L18" s="23">
        <v>6</v>
      </c>
      <c r="M18" s="23">
        <v>3</v>
      </c>
      <c r="N18" s="23">
        <v>2</v>
      </c>
      <c r="O18" s="23">
        <v>4</v>
      </c>
      <c r="P18" s="23">
        <v>4</v>
      </c>
      <c r="Q18" s="23">
        <v>0</v>
      </c>
      <c r="R18" s="23">
        <v>0</v>
      </c>
      <c r="S18" s="23">
        <f t="shared" si="2"/>
        <v>12</v>
      </c>
      <c r="T18" s="23">
        <f t="shared" si="3"/>
        <v>5</v>
      </c>
      <c r="U18" s="23">
        <f t="shared" si="4"/>
        <v>6</v>
      </c>
      <c r="V18" s="23">
        <f t="shared" si="5"/>
        <v>1</v>
      </c>
      <c r="W18" s="23">
        <f t="shared" si="6"/>
        <v>15</v>
      </c>
      <c r="X18" s="23">
        <f t="shared" si="7"/>
        <v>10</v>
      </c>
      <c r="Y18" s="23">
        <f t="shared" si="8"/>
        <v>3</v>
      </c>
      <c r="Z18" s="23">
        <f t="shared" si="9"/>
        <v>2</v>
      </c>
    </row>
    <row r="19" spans="2:26" ht="20.100000000000001" customHeight="1" thickBot="1" x14ac:dyDescent="0.25">
      <c r="B19" s="6" t="s">
        <v>9</v>
      </c>
      <c r="C19" s="23">
        <v>10</v>
      </c>
      <c r="D19" s="23">
        <v>5</v>
      </c>
      <c r="E19" s="23">
        <v>1</v>
      </c>
      <c r="F19" s="23">
        <v>4</v>
      </c>
      <c r="G19" s="23">
        <v>1</v>
      </c>
      <c r="H19" s="23">
        <v>0</v>
      </c>
      <c r="I19" s="23">
        <v>1</v>
      </c>
      <c r="J19" s="23">
        <v>0</v>
      </c>
      <c r="K19" s="23">
        <v>8</v>
      </c>
      <c r="L19" s="23">
        <v>4</v>
      </c>
      <c r="M19" s="23">
        <v>2</v>
      </c>
      <c r="N19" s="23">
        <v>2</v>
      </c>
      <c r="O19" s="23">
        <v>5</v>
      </c>
      <c r="P19" s="23">
        <v>4</v>
      </c>
      <c r="Q19" s="23">
        <v>1</v>
      </c>
      <c r="R19" s="23">
        <v>0</v>
      </c>
      <c r="S19" s="23">
        <f t="shared" si="2"/>
        <v>11</v>
      </c>
      <c r="T19" s="23">
        <f t="shared" si="3"/>
        <v>5</v>
      </c>
      <c r="U19" s="23">
        <f t="shared" si="4"/>
        <v>2</v>
      </c>
      <c r="V19" s="23">
        <f t="shared" si="5"/>
        <v>4</v>
      </c>
      <c r="W19" s="23">
        <f t="shared" si="6"/>
        <v>13</v>
      </c>
      <c r="X19" s="23">
        <f t="shared" si="7"/>
        <v>8</v>
      </c>
      <c r="Y19" s="23">
        <f t="shared" si="8"/>
        <v>3</v>
      </c>
      <c r="Z19" s="23">
        <f t="shared" si="9"/>
        <v>2</v>
      </c>
    </row>
    <row r="20" spans="2:26" ht="20.100000000000001" customHeight="1" thickBot="1" x14ac:dyDescent="0.25">
      <c r="B20" s="6" t="s">
        <v>10</v>
      </c>
      <c r="C20" s="23">
        <v>91</v>
      </c>
      <c r="D20" s="23">
        <v>42</v>
      </c>
      <c r="E20" s="23">
        <v>23</v>
      </c>
      <c r="F20" s="23">
        <v>26</v>
      </c>
      <c r="G20" s="23">
        <v>15</v>
      </c>
      <c r="H20" s="23">
        <v>12</v>
      </c>
      <c r="I20" s="23">
        <v>3</v>
      </c>
      <c r="J20" s="23">
        <v>0</v>
      </c>
      <c r="K20" s="23">
        <v>90</v>
      </c>
      <c r="L20" s="23">
        <v>50</v>
      </c>
      <c r="M20" s="23">
        <v>14</v>
      </c>
      <c r="N20" s="23">
        <v>26</v>
      </c>
      <c r="O20" s="23">
        <v>25</v>
      </c>
      <c r="P20" s="23">
        <v>23</v>
      </c>
      <c r="Q20" s="23">
        <v>1</v>
      </c>
      <c r="R20" s="23">
        <v>1</v>
      </c>
      <c r="S20" s="23">
        <f t="shared" si="2"/>
        <v>106</v>
      </c>
      <c r="T20" s="23">
        <f t="shared" si="3"/>
        <v>54</v>
      </c>
      <c r="U20" s="23">
        <f t="shared" si="4"/>
        <v>26</v>
      </c>
      <c r="V20" s="23">
        <f t="shared" si="5"/>
        <v>26</v>
      </c>
      <c r="W20" s="23">
        <f t="shared" si="6"/>
        <v>115</v>
      </c>
      <c r="X20" s="23">
        <f t="shared" si="7"/>
        <v>73</v>
      </c>
      <c r="Y20" s="23">
        <f t="shared" si="8"/>
        <v>15</v>
      </c>
      <c r="Z20" s="23">
        <f t="shared" si="9"/>
        <v>27</v>
      </c>
    </row>
    <row r="21" spans="2:26" ht="20.100000000000001" customHeight="1" thickBot="1" x14ac:dyDescent="0.25">
      <c r="B21" s="6" t="s">
        <v>11</v>
      </c>
      <c r="C21" s="23">
        <v>54</v>
      </c>
      <c r="D21" s="23">
        <v>41</v>
      </c>
      <c r="E21" s="23">
        <v>2</v>
      </c>
      <c r="F21" s="23">
        <v>11</v>
      </c>
      <c r="G21" s="23">
        <v>18</v>
      </c>
      <c r="H21" s="23">
        <v>17</v>
      </c>
      <c r="I21" s="23">
        <v>0</v>
      </c>
      <c r="J21" s="23">
        <v>1</v>
      </c>
      <c r="K21" s="23">
        <v>64</v>
      </c>
      <c r="L21" s="23">
        <v>47</v>
      </c>
      <c r="M21" s="23">
        <v>11</v>
      </c>
      <c r="N21" s="23">
        <v>6</v>
      </c>
      <c r="O21" s="23">
        <v>13</v>
      </c>
      <c r="P21" s="23">
        <v>11</v>
      </c>
      <c r="Q21" s="23">
        <v>2</v>
      </c>
      <c r="R21" s="23">
        <v>0</v>
      </c>
      <c r="S21" s="23">
        <f t="shared" si="2"/>
        <v>72</v>
      </c>
      <c r="T21" s="23">
        <f t="shared" si="3"/>
        <v>58</v>
      </c>
      <c r="U21" s="23">
        <f t="shared" si="4"/>
        <v>2</v>
      </c>
      <c r="V21" s="23">
        <f t="shared" si="5"/>
        <v>12</v>
      </c>
      <c r="W21" s="23">
        <f t="shared" si="6"/>
        <v>77</v>
      </c>
      <c r="X21" s="23">
        <f t="shared" si="7"/>
        <v>58</v>
      </c>
      <c r="Y21" s="23">
        <f t="shared" si="8"/>
        <v>13</v>
      </c>
      <c r="Z21" s="23">
        <f t="shared" si="9"/>
        <v>6</v>
      </c>
    </row>
    <row r="22" spans="2:26" ht="20.100000000000001" customHeight="1" thickBot="1" x14ac:dyDescent="0.25">
      <c r="B22" s="6" t="s">
        <v>12</v>
      </c>
      <c r="C22" s="23">
        <v>9</v>
      </c>
      <c r="D22" s="23">
        <v>6</v>
      </c>
      <c r="E22" s="23">
        <v>3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9</v>
      </c>
      <c r="L22" s="23">
        <v>7</v>
      </c>
      <c r="M22" s="23">
        <v>2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f t="shared" si="2"/>
        <v>9</v>
      </c>
      <c r="T22" s="23">
        <f t="shared" si="3"/>
        <v>6</v>
      </c>
      <c r="U22" s="23">
        <f t="shared" si="4"/>
        <v>3</v>
      </c>
      <c r="V22" s="23">
        <f t="shared" si="5"/>
        <v>0</v>
      </c>
      <c r="W22" s="23">
        <f t="shared" si="6"/>
        <v>9</v>
      </c>
      <c r="X22" s="23">
        <f t="shared" si="7"/>
        <v>7</v>
      </c>
      <c r="Y22" s="23">
        <f t="shared" si="8"/>
        <v>2</v>
      </c>
      <c r="Z22" s="23">
        <f t="shared" si="9"/>
        <v>0</v>
      </c>
    </row>
    <row r="23" spans="2:26" ht="20.100000000000001" customHeight="1" thickBot="1" x14ac:dyDescent="0.25">
      <c r="B23" s="6" t="s">
        <v>13</v>
      </c>
      <c r="C23" s="23">
        <v>20</v>
      </c>
      <c r="D23" s="23">
        <v>18</v>
      </c>
      <c r="E23" s="23">
        <v>1</v>
      </c>
      <c r="F23" s="23">
        <v>1</v>
      </c>
      <c r="G23" s="23">
        <v>4</v>
      </c>
      <c r="H23" s="23">
        <v>3</v>
      </c>
      <c r="I23" s="23">
        <v>0</v>
      </c>
      <c r="J23" s="23">
        <v>1</v>
      </c>
      <c r="K23" s="23">
        <v>27</v>
      </c>
      <c r="L23" s="23">
        <v>15</v>
      </c>
      <c r="M23" s="23">
        <v>7</v>
      </c>
      <c r="N23" s="23">
        <v>5</v>
      </c>
      <c r="O23" s="23">
        <v>2</v>
      </c>
      <c r="P23" s="23">
        <v>2</v>
      </c>
      <c r="Q23" s="23">
        <v>0</v>
      </c>
      <c r="R23" s="23">
        <v>0</v>
      </c>
      <c r="S23" s="23">
        <f t="shared" si="2"/>
        <v>24</v>
      </c>
      <c r="T23" s="23">
        <f t="shared" si="3"/>
        <v>21</v>
      </c>
      <c r="U23" s="23">
        <f t="shared" si="4"/>
        <v>1</v>
      </c>
      <c r="V23" s="23">
        <f t="shared" si="5"/>
        <v>2</v>
      </c>
      <c r="W23" s="23">
        <f t="shared" si="6"/>
        <v>29</v>
      </c>
      <c r="X23" s="23">
        <f t="shared" si="7"/>
        <v>17</v>
      </c>
      <c r="Y23" s="23">
        <f t="shared" si="8"/>
        <v>7</v>
      </c>
      <c r="Z23" s="23">
        <f t="shared" si="9"/>
        <v>5</v>
      </c>
    </row>
    <row r="24" spans="2:26" ht="20.100000000000001" customHeight="1" thickBot="1" x14ac:dyDescent="0.25">
      <c r="B24" s="6" t="s">
        <v>14</v>
      </c>
      <c r="C24" s="23">
        <v>53</v>
      </c>
      <c r="D24" s="23">
        <v>32</v>
      </c>
      <c r="E24" s="23">
        <v>9</v>
      </c>
      <c r="F24" s="23">
        <v>12</v>
      </c>
      <c r="G24" s="23">
        <v>26</v>
      </c>
      <c r="H24" s="23">
        <v>18</v>
      </c>
      <c r="I24" s="23">
        <v>6</v>
      </c>
      <c r="J24" s="23">
        <v>2</v>
      </c>
      <c r="K24" s="23">
        <v>55</v>
      </c>
      <c r="L24" s="23">
        <v>34</v>
      </c>
      <c r="M24" s="23">
        <v>9</v>
      </c>
      <c r="N24" s="23">
        <v>12</v>
      </c>
      <c r="O24" s="23">
        <v>22</v>
      </c>
      <c r="P24" s="23">
        <v>17</v>
      </c>
      <c r="Q24" s="23">
        <v>4</v>
      </c>
      <c r="R24" s="23">
        <v>1</v>
      </c>
      <c r="S24" s="23">
        <f t="shared" si="2"/>
        <v>79</v>
      </c>
      <c r="T24" s="23">
        <f t="shared" si="3"/>
        <v>50</v>
      </c>
      <c r="U24" s="23">
        <f t="shared" si="4"/>
        <v>15</v>
      </c>
      <c r="V24" s="23">
        <f t="shared" si="5"/>
        <v>14</v>
      </c>
      <c r="W24" s="23">
        <f t="shared" si="6"/>
        <v>77</v>
      </c>
      <c r="X24" s="23">
        <f t="shared" si="7"/>
        <v>51</v>
      </c>
      <c r="Y24" s="23">
        <f t="shared" si="8"/>
        <v>13</v>
      </c>
      <c r="Z24" s="23">
        <f t="shared" si="9"/>
        <v>13</v>
      </c>
    </row>
    <row r="25" spans="2:26" ht="20.100000000000001" customHeight="1" thickBot="1" x14ac:dyDescent="0.25">
      <c r="B25" s="6" t="s">
        <v>15</v>
      </c>
      <c r="C25" s="23">
        <v>17</v>
      </c>
      <c r="D25" s="23">
        <v>16</v>
      </c>
      <c r="E25" s="23">
        <v>1</v>
      </c>
      <c r="F25" s="23">
        <v>0</v>
      </c>
      <c r="G25" s="23">
        <v>1</v>
      </c>
      <c r="H25" s="23">
        <v>1</v>
      </c>
      <c r="I25" s="23">
        <v>0</v>
      </c>
      <c r="J25" s="23">
        <v>0</v>
      </c>
      <c r="K25" s="23">
        <v>12</v>
      </c>
      <c r="L25" s="23">
        <v>9</v>
      </c>
      <c r="M25" s="23">
        <v>2</v>
      </c>
      <c r="N25" s="23">
        <v>1</v>
      </c>
      <c r="O25" s="23">
        <v>0</v>
      </c>
      <c r="P25" s="23">
        <v>0</v>
      </c>
      <c r="Q25" s="23">
        <v>0</v>
      </c>
      <c r="R25" s="23">
        <v>0</v>
      </c>
      <c r="S25" s="23">
        <f t="shared" si="2"/>
        <v>18</v>
      </c>
      <c r="T25" s="23">
        <f t="shared" si="3"/>
        <v>17</v>
      </c>
      <c r="U25" s="23">
        <f t="shared" si="4"/>
        <v>1</v>
      </c>
      <c r="V25" s="23">
        <f t="shared" si="5"/>
        <v>0</v>
      </c>
      <c r="W25" s="23">
        <f t="shared" si="6"/>
        <v>12</v>
      </c>
      <c r="X25" s="23">
        <f t="shared" si="7"/>
        <v>9</v>
      </c>
      <c r="Y25" s="23">
        <f t="shared" si="8"/>
        <v>2</v>
      </c>
      <c r="Z25" s="23">
        <f t="shared" si="9"/>
        <v>1</v>
      </c>
    </row>
    <row r="26" spans="2:26" ht="20.100000000000001" customHeight="1" thickBot="1" x14ac:dyDescent="0.25">
      <c r="B26" s="6" t="s">
        <v>16</v>
      </c>
      <c r="C26" s="23">
        <v>11</v>
      </c>
      <c r="D26" s="23">
        <v>9</v>
      </c>
      <c r="E26" s="23">
        <v>2</v>
      </c>
      <c r="F26" s="23">
        <v>0</v>
      </c>
      <c r="G26" s="23">
        <v>5</v>
      </c>
      <c r="H26" s="23">
        <v>4</v>
      </c>
      <c r="I26" s="23">
        <v>1</v>
      </c>
      <c r="J26" s="23">
        <v>0</v>
      </c>
      <c r="K26" s="23">
        <v>9</v>
      </c>
      <c r="L26" s="23">
        <v>8</v>
      </c>
      <c r="M26" s="23">
        <v>1</v>
      </c>
      <c r="N26" s="23">
        <v>0</v>
      </c>
      <c r="O26" s="23">
        <v>3</v>
      </c>
      <c r="P26" s="23">
        <v>2</v>
      </c>
      <c r="Q26" s="23">
        <v>1</v>
      </c>
      <c r="R26" s="23">
        <v>0</v>
      </c>
      <c r="S26" s="23">
        <f t="shared" si="2"/>
        <v>16</v>
      </c>
      <c r="T26" s="23">
        <f t="shared" si="3"/>
        <v>13</v>
      </c>
      <c r="U26" s="23">
        <f t="shared" si="4"/>
        <v>3</v>
      </c>
      <c r="V26" s="23">
        <f t="shared" si="5"/>
        <v>0</v>
      </c>
      <c r="W26" s="23">
        <f t="shared" si="6"/>
        <v>12</v>
      </c>
      <c r="X26" s="23">
        <f t="shared" si="7"/>
        <v>10</v>
      </c>
      <c r="Y26" s="23">
        <f t="shared" si="8"/>
        <v>2</v>
      </c>
      <c r="Z26" s="23">
        <f t="shared" si="9"/>
        <v>0</v>
      </c>
    </row>
    <row r="27" spans="2:26" ht="20.100000000000001" customHeight="1" thickBot="1" x14ac:dyDescent="0.25">
      <c r="B27" s="7" t="s">
        <v>17</v>
      </c>
      <c r="C27" s="23">
        <v>27</v>
      </c>
      <c r="D27" s="23">
        <v>22</v>
      </c>
      <c r="E27" s="23">
        <v>3</v>
      </c>
      <c r="F27" s="23">
        <v>2</v>
      </c>
      <c r="G27" s="23">
        <v>5</v>
      </c>
      <c r="H27" s="23">
        <v>5</v>
      </c>
      <c r="I27" s="23">
        <v>0</v>
      </c>
      <c r="J27" s="23">
        <v>0</v>
      </c>
      <c r="K27" s="23">
        <v>29</v>
      </c>
      <c r="L27" s="23">
        <v>23</v>
      </c>
      <c r="M27" s="23">
        <v>6</v>
      </c>
      <c r="N27" s="23">
        <v>0</v>
      </c>
      <c r="O27" s="23">
        <v>4</v>
      </c>
      <c r="P27" s="23">
        <v>4</v>
      </c>
      <c r="Q27" s="23">
        <v>0</v>
      </c>
      <c r="R27" s="23">
        <v>0</v>
      </c>
      <c r="S27" s="23">
        <f t="shared" si="2"/>
        <v>32</v>
      </c>
      <c r="T27" s="23">
        <f t="shared" si="3"/>
        <v>27</v>
      </c>
      <c r="U27" s="23">
        <f t="shared" si="4"/>
        <v>3</v>
      </c>
      <c r="V27" s="23">
        <f t="shared" si="5"/>
        <v>2</v>
      </c>
      <c r="W27" s="23">
        <f t="shared" si="6"/>
        <v>33</v>
      </c>
      <c r="X27" s="23">
        <f t="shared" si="7"/>
        <v>27</v>
      </c>
      <c r="Y27" s="23">
        <f t="shared" si="8"/>
        <v>6</v>
      </c>
      <c r="Z27" s="23">
        <f t="shared" si="9"/>
        <v>0</v>
      </c>
    </row>
    <row r="28" spans="2:26" ht="20.100000000000001" customHeight="1" thickBot="1" x14ac:dyDescent="0.25">
      <c r="B28" s="8" t="s">
        <v>18</v>
      </c>
      <c r="C28" s="23">
        <v>1</v>
      </c>
      <c r="D28" s="23">
        <v>1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2</v>
      </c>
      <c r="L28" s="23">
        <v>2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f t="shared" si="2"/>
        <v>1</v>
      </c>
      <c r="T28" s="23">
        <f t="shared" si="3"/>
        <v>1</v>
      </c>
      <c r="U28" s="23">
        <f t="shared" si="4"/>
        <v>0</v>
      </c>
      <c r="V28" s="23">
        <f t="shared" si="5"/>
        <v>0</v>
      </c>
      <c r="W28" s="23">
        <f t="shared" si="6"/>
        <v>2</v>
      </c>
      <c r="X28" s="23">
        <f t="shared" si="7"/>
        <v>2</v>
      </c>
      <c r="Y28" s="23">
        <f t="shared" si="8"/>
        <v>0</v>
      </c>
      <c r="Z28" s="23">
        <f t="shared" si="9"/>
        <v>0</v>
      </c>
    </row>
    <row r="29" spans="2:26" ht="20.100000000000001" customHeight="1" thickBot="1" x14ac:dyDescent="0.25">
      <c r="B29" s="9" t="s">
        <v>33</v>
      </c>
      <c r="C29" s="12">
        <f>SUM(C12:C28)</f>
        <v>431</v>
      </c>
      <c r="D29" s="12">
        <f t="shared" ref="D29:R29" si="10">SUM(D12:D28)</f>
        <v>289</v>
      </c>
      <c r="E29" s="12">
        <f t="shared" si="10"/>
        <v>72</v>
      </c>
      <c r="F29" s="12">
        <f t="shared" si="10"/>
        <v>70</v>
      </c>
      <c r="G29" s="12">
        <f t="shared" si="10"/>
        <v>101</v>
      </c>
      <c r="H29" s="12">
        <f t="shared" si="10"/>
        <v>83</v>
      </c>
      <c r="I29" s="12">
        <f t="shared" si="10"/>
        <v>14</v>
      </c>
      <c r="J29" s="12">
        <f t="shared" si="10"/>
        <v>4</v>
      </c>
      <c r="K29" s="12">
        <f t="shared" si="10"/>
        <v>435</v>
      </c>
      <c r="L29" s="12">
        <f t="shared" si="10"/>
        <v>279</v>
      </c>
      <c r="M29" s="12">
        <f t="shared" si="10"/>
        <v>94</v>
      </c>
      <c r="N29" s="12">
        <f t="shared" si="10"/>
        <v>62</v>
      </c>
      <c r="O29" s="12">
        <f t="shared" si="10"/>
        <v>109</v>
      </c>
      <c r="P29" s="12">
        <f t="shared" si="10"/>
        <v>94</v>
      </c>
      <c r="Q29" s="12">
        <f t="shared" si="10"/>
        <v>13</v>
      </c>
      <c r="R29" s="12">
        <f t="shared" si="10"/>
        <v>2</v>
      </c>
      <c r="S29" s="12">
        <f>SUM(S12:S28)</f>
        <v>532</v>
      </c>
      <c r="T29" s="12">
        <f t="shared" ref="T29:Z29" si="11">SUM(T12:T28)</f>
        <v>372</v>
      </c>
      <c r="U29" s="12">
        <f t="shared" si="11"/>
        <v>86</v>
      </c>
      <c r="V29" s="12">
        <f t="shared" si="11"/>
        <v>74</v>
      </c>
      <c r="W29" s="12">
        <f t="shared" si="11"/>
        <v>544</v>
      </c>
      <c r="X29" s="12">
        <f t="shared" si="11"/>
        <v>373</v>
      </c>
      <c r="Y29" s="12">
        <f t="shared" si="11"/>
        <v>107</v>
      </c>
      <c r="Z29" s="12">
        <f t="shared" si="11"/>
        <v>64</v>
      </c>
    </row>
    <row r="30" spans="2:26" x14ac:dyDescent="0.2"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3" spans="2:14" ht="44.25" customHeight="1" thickBot="1" x14ac:dyDescent="0.25">
      <c r="B33" s="18"/>
      <c r="C33" s="33" t="s">
        <v>120</v>
      </c>
      <c r="D33" s="33"/>
      <c r="E33" s="33"/>
      <c r="F33" s="33"/>
      <c r="G33" s="33" t="s">
        <v>120</v>
      </c>
      <c r="H33" s="33"/>
      <c r="I33" s="33"/>
      <c r="J33" s="33"/>
      <c r="K33" s="33" t="s">
        <v>120</v>
      </c>
      <c r="L33" s="33"/>
      <c r="M33" s="33"/>
      <c r="N33" s="33"/>
    </row>
    <row r="34" spans="2:14" ht="44.25" customHeight="1" thickBot="1" x14ac:dyDescent="0.25">
      <c r="B34" s="18"/>
      <c r="C34" s="54" t="s">
        <v>99</v>
      </c>
      <c r="D34" s="53"/>
      <c r="E34" s="53"/>
      <c r="F34" s="53"/>
      <c r="G34" s="54" t="s">
        <v>101</v>
      </c>
      <c r="H34" s="53"/>
      <c r="I34" s="53"/>
      <c r="J34" s="53"/>
      <c r="K34" s="54" t="s">
        <v>100</v>
      </c>
      <c r="L34" s="53"/>
      <c r="M34" s="53"/>
      <c r="N34" s="53"/>
    </row>
    <row r="35" spans="2:14" ht="44.25" customHeight="1" thickBot="1" x14ac:dyDescent="0.25">
      <c r="B35" s="18"/>
      <c r="C35" s="10" t="s">
        <v>33</v>
      </c>
      <c r="D35" s="10" t="s">
        <v>93</v>
      </c>
      <c r="E35" s="10" t="s">
        <v>94</v>
      </c>
      <c r="F35" s="10" t="s">
        <v>95</v>
      </c>
      <c r="G35" s="10" t="s">
        <v>33</v>
      </c>
      <c r="H35" s="10" t="s">
        <v>93</v>
      </c>
      <c r="I35" s="10" t="s">
        <v>94</v>
      </c>
      <c r="J35" s="10" t="s">
        <v>95</v>
      </c>
      <c r="K35" s="10" t="s">
        <v>33</v>
      </c>
      <c r="L35" s="10" t="s">
        <v>93</v>
      </c>
      <c r="M35" s="10" t="s">
        <v>94</v>
      </c>
      <c r="N35" s="10" t="s">
        <v>95</v>
      </c>
    </row>
    <row r="36" spans="2:14" ht="20.100000000000001" customHeight="1" thickBot="1" x14ac:dyDescent="0.25">
      <c r="B36" s="5" t="s">
        <v>2</v>
      </c>
      <c r="C36" s="14">
        <f t="shared" ref="C36:J36" si="12">IF(C12=0,"-",IF(K12=0,"-",(K12-C12)/C12))</f>
        <v>-0.20212765957446807</v>
      </c>
      <c r="D36" s="14">
        <f t="shared" si="12"/>
        <v>-0.31428571428571428</v>
      </c>
      <c r="E36" s="14">
        <f t="shared" si="12"/>
        <v>0.375</v>
      </c>
      <c r="F36" s="14">
        <f t="shared" si="12"/>
        <v>-0.375</v>
      </c>
      <c r="G36" s="14">
        <f t="shared" si="12"/>
        <v>-0.21739130434782608</v>
      </c>
      <c r="H36" s="14">
        <f t="shared" si="12"/>
        <v>-0.23809523809523808</v>
      </c>
      <c r="I36" s="14">
        <f t="shared" si="12"/>
        <v>0</v>
      </c>
      <c r="J36" s="14" t="str">
        <f t="shared" si="12"/>
        <v>-</v>
      </c>
      <c r="K36" s="14">
        <f>IF(S12=0,"-",IF(W12=0,"-",(W12-S12)/S12))</f>
        <v>-0.20512820512820512</v>
      </c>
      <c r="L36" s="14">
        <f>IF(T12=0,"-",IF(X12=0,"-",(X12-T12)/T12))</f>
        <v>-0.2967032967032967</v>
      </c>
      <c r="M36" s="14">
        <f>IF(U12=0,"-",IF(Y12=0,"-",(Y12-U12)/U12))</f>
        <v>0.33333333333333331</v>
      </c>
      <c r="N36" s="14">
        <f>IF(V12=0,"-",IF(Z12=0,"-",(Z12-V12)/V12))</f>
        <v>-0.375</v>
      </c>
    </row>
    <row r="37" spans="2:14" ht="20.100000000000001" customHeight="1" thickBot="1" x14ac:dyDescent="0.25">
      <c r="B37" s="6" t="s">
        <v>3</v>
      </c>
      <c r="C37" s="14">
        <f t="shared" ref="C37:J37" si="13">IF(C13=0,"-",IF(K13=0,"-",(K13-C13)/C13))</f>
        <v>1.8</v>
      </c>
      <c r="D37" s="14">
        <f t="shared" si="13"/>
        <v>1</v>
      </c>
      <c r="E37" s="14" t="str">
        <f t="shared" si="13"/>
        <v>-</v>
      </c>
      <c r="F37" s="14">
        <f t="shared" si="13"/>
        <v>0</v>
      </c>
      <c r="G37" s="14">
        <f t="shared" si="13"/>
        <v>0</v>
      </c>
      <c r="H37" s="14">
        <f t="shared" si="13"/>
        <v>0</v>
      </c>
      <c r="I37" s="14" t="str">
        <f t="shared" si="13"/>
        <v>-</v>
      </c>
      <c r="J37" s="14" t="str">
        <f t="shared" si="13"/>
        <v>-</v>
      </c>
      <c r="K37" s="14">
        <f t="shared" ref="K37:N37" si="14">IF(S13=0,"-",IF(W13=0,"-",(W13-S13)/S13))</f>
        <v>1.5</v>
      </c>
      <c r="L37" s="14">
        <f t="shared" si="14"/>
        <v>0.8</v>
      </c>
      <c r="M37" s="14" t="str">
        <f t="shared" si="14"/>
        <v>-</v>
      </c>
      <c r="N37" s="14">
        <f t="shared" si="14"/>
        <v>0</v>
      </c>
    </row>
    <row r="38" spans="2:14" ht="20.100000000000001" customHeight="1" thickBot="1" x14ac:dyDescent="0.25">
      <c r="B38" s="6" t="s">
        <v>4</v>
      </c>
      <c r="C38" s="14">
        <f t="shared" ref="C38:J38" si="15">IF(C14=0,"-",IF(K14=0,"-",(K14-C14)/C14))</f>
        <v>-0.6</v>
      </c>
      <c r="D38" s="14">
        <f t="shared" si="15"/>
        <v>-0.55555555555555558</v>
      </c>
      <c r="E38" s="14">
        <f t="shared" si="15"/>
        <v>-0.5</v>
      </c>
      <c r="F38" s="14" t="str">
        <f t="shared" si="15"/>
        <v>-</v>
      </c>
      <c r="G38" s="14">
        <f t="shared" si="15"/>
        <v>1</v>
      </c>
      <c r="H38" s="14">
        <f t="shared" si="15"/>
        <v>1</v>
      </c>
      <c r="I38" s="14" t="str">
        <f t="shared" si="15"/>
        <v>-</v>
      </c>
      <c r="J38" s="14" t="str">
        <f t="shared" si="15"/>
        <v>-</v>
      </c>
      <c r="K38" s="14">
        <f t="shared" ref="K38:N38" si="16">IF(S14=0,"-",IF(W14=0,"-",(W14-S14)/S14))</f>
        <v>-0.5</v>
      </c>
      <c r="L38" s="14">
        <f t="shared" si="16"/>
        <v>-0.4</v>
      </c>
      <c r="M38" s="14">
        <f t="shared" si="16"/>
        <v>-0.5</v>
      </c>
      <c r="N38" s="14" t="str">
        <f t="shared" si="16"/>
        <v>-</v>
      </c>
    </row>
    <row r="39" spans="2:14" ht="20.100000000000001" customHeight="1" thickBot="1" x14ac:dyDescent="0.25">
      <c r="B39" s="6" t="s">
        <v>5</v>
      </c>
      <c r="C39" s="14">
        <f t="shared" ref="C39:J39" si="17">IF(C15=0,"-",IF(K15=0,"-",(K15-C15)/C15))</f>
        <v>-0.5</v>
      </c>
      <c r="D39" s="14">
        <f t="shared" si="17"/>
        <v>-0.5</v>
      </c>
      <c r="E39" s="14" t="str">
        <f t="shared" si="17"/>
        <v>-</v>
      </c>
      <c r="F39" s="14" t="str">
        <f t="shared" si="17"/>
        <v>-</v>
      </c>
      <c r="G39" s="14" t="str">
        <f t="shared" si="17"/>
        <v>-</v>
      </c>
      <c r="H39" s="14" t="str">
        <f t="shared" si="17"/>
        <v>-</v>
      </c>
      <c r="I39" s="14" t="str">
        <f t="shared" si="17"/>
        <v>-</v>
      </c>
      <c r="J39" s="14" t="str">
        <f t="shared" si="17"/>
        <v>-</v>
      </c>
      <c r="K39" s="14">
        <f t="shared" ref="K39:N39" si="18">IF(S15=0,"-",IF(W15=0,"-",(W15-S15)/S15))</f>
        <v>-0.5</v>
      </c>
      <c r="L39" s="14">
        <f t="shared" si="18"/>
        <v>-0.5</v>
      </c>
      <c r="M39" s="14" t="str">
        <f t="shared" si="18"/>
        <v>-</v>
      </c>
      <c r="N39" s="14" t="str">
        <f t="shared" si="18"/>
        <v>-</v>
      </c>
    </row>
    <row r="40" spans="2:14" ht="20.100000000000001" customHeight="1" thickBot="1" x14ac:dyDescent="0.25">
      <c r="B40" s="6" t="s">
        <v>6</v>
      </c>
      <c r="C40" s="14">
        <f t="shared" ref="C40:J40" si="19">IF(C16=0,"-",IF(K16=0,"-",(K16-C16)/C16))</f>
        <v>0.9</v>
      </c>
      <c r="D40" s="14">
        <f t="shared" si="19"/>
        <v>0.5714285714285714</v>
      </c>
      <c r="E40" s="14">
        <f t="shared" si="19"/>
        <v>6</v>
      </c>
      <c r="F40" s="14">
        <f t="shared" si="19"/>
        <v>-0.5</v>
      </c>
      <c r="G40" s="14">
        <f t="shared" si="19"/>
        <v>9</v>
      </c>
      <c r="H40" s="14" t="str">
        <f t="shared" si="19"/>
        <v>-</v>
      </c>
      <c r="I40" s="14">
        <f t="shared" si="19"/>
        <v>1</v>
      </c>
      <c r="J40" s="14" t="str">
        <f t="shared" si="19"/>
        <v>-</v>
      </c>
      <c r="K40" s="14">
        <f t="shared" ref="K40:N40" si="20">IF(S16=0,"-",IF(W16=0,"-",(W16-S16)/S16))</f>
        <v>1.6363636363636365</v>
      </c>
      <c r="L40" s="14">
        <f t="shared" si="20"/>
        <v>1.7142857142857142</v>
      </c>
      <c r="M40" s="14">
        <f t="shared" si="20"/>
        <v>3.5</v>
      </c>
      <c r="N40" s="14">
        <f t="shared" si="20"/>
        <v>-0.5</v>
      </c>
    </row>
    <row r="41" spans="2:14" ht="20.100000000000001" customHeight="1" thickBot="1" x14ac:dyDescent="0.25">
      <c r="B41" s="6" t="s">
        <v>7</v>
      </c>
      <c r="C41" s="14" t="str">
        <f t="shared" ref="C41:J41" si="21">IF(C17=0,"-",IF(K17=0,"-",(K17-C17)/C17))</f>
        <v>-</v>
      </c>
      <c r="D41" s="14" t="str">
        <f t="shared" si="21"/>
        <v>-</v>
      </c>
      <c r="E41" s="14" t="str">
        <f t="shared" si="21"/>
        <v>-</v>
      </c>
      <c r="F41" s="14" t="str">
        <f t="shared" si="21"/>
        <v>-</v>
      </c>
      <c r="G41" s="14" t="str">
        <f t="shared" si="21"/>
        <v>-</v>
      </c>
      <c r="H41" s="14" t="str">
        <f t="shared" si="21"/>
        <v>-</v>
      </c>
      <c r="I41" s="14" t="str">
        <f t="shared" si="21"/>
        <v>-</v>
      </c>
      <c r="J41" s="14" t="str">
        <f t="shared" si="21"/>
        <v>-</v>
      </c>
      <c r="K41" s="14" t="str">
        <f t="shared" ref="K41:N41" si="22">IF(S17=0,"-",IF(W17=0,"-",(W17-S17)/S17))</f>
        <v>-</v>
      </c>
      <c r="L41" s="14" t="str">
        <f t="shared" si="22"/>
        <v>-</v>
      </c>
      <c r="M41" s="14" t="str">
        <f t="shared" si="22"/>
        <v>-</v>
      </c>
      <c r="N41" s="14" t="str">
        <f t="shared" si="22"/>
        <v>-</v>
      </c>
    </row>
    <row r="42" spans="2:14" ht="20.100000000000001" customHeight="1" thickBot="1" x14ac:dyDescent="0.25">
      <c r="B42" s="6" t="s">
        <v>8</v>
      </c>
      <c r="C42" s="14">
        <f t="shared" ref="C42:J42" si="23">IF(C18=0,"-",IF(K18=0,"-",(K18-C18)/C18))</f>
        <v>-8.3333333333333329E-2</v>
      </c>
      <c r="D42" s="14">
        <f t="shared" si="23"/>
        <v>0.2</v>
      </c>
      <c r="E42" s="14">
        <f t="shared" si="23"/>
        <v>-0.5</v>
      </c>
      <c r="F42" s="14">
        <f t="shared" si="23"/>
        <v>1</v>
      </c>
      <c r="G42" s="14" t="str">
        <f t="shared" si="23"/>
        <v>-</v>
      </c>
      <c r="H42" s="14" t="str">
        <f t="shared" si="23"/>
        <v>-</v>
      </c>
      <c r="I42" s="14" t="str">
        <f t="shared" si="23"/>
        <v>-</v>
      </c>
      <c r="J42" s="14" t="str">
        <f t="shared" si="23"/>
        <v>-</v>
      </c>
      <c r="K42" s="14">
        <f t="shared" ref="K42:N42" si="24">IF(S18=0,"-",IF(W18=0,"-",(W18-S18)/S18))</f>
        <v>0.25</v>
      </c>
      <c r="L42" s="14">
        <f t="shared" si="24"/>
        <v>1</v>
      </c>
      <c r="M42" s="14">
        <f t="shared" si="24"/>
        <v>-0.5</v>
      </c>
      <c r="N42" s="14">
        <f t="shared" si="24"/>
        <v>1</v>
      </c>
    </row>
    <row r="43" spans="2:14" ht="20.100000000000001" customHeight="1" thickBot="1" x14ac:dyDescent="0.25">
      <c r="B43" s="6" t="s">
        <v>9</v>
      </c>
      <c r="C43" s="14">
        <f t="shared" ref="C43:J43" si="25">IF(C19=0,"-",IF(K19=0,"-",(K19-C19)/C19))</f>
        <v>-0.2</v>
      </c>
      <c r="D43" s="14">
        <f t="shared" si="25"/>
        <v>-0.2</v>
      </c>
      <c r="E43" s="14">
        <f t="shared" si="25"/>
        <v>1</v>
      </c>
      <c r="F43" s="14">
        <f t="shared" si="25"/>
        <v>-0.5</v>
      </c>
      <c r="G43" s="14">
        <f t="shared" si="25"/>
        <v>4</v>
      </c>
      <c r="H43" s="14" t="str">
        <f t="shared" si="25"/>
        <v>-</v>
      </c>
      <c r="I43" s="14">
        <f t="shared" si="25"/>
        <v>0</v>
      </c>
      <c r="J43" s="14" t="str">
        <f t="shared" si="25"/>
        <v>-</v>
      </c>
      <c r="K43" s="14">
        <f t="shared" ref="K43:N43" si="26">IF(S19=0,"-",IF(W19=0,"-",(W19-S19)/S19))</f>
        <v>0.18181818181818182</v>
      </c>
      <c r="L43" s="14">
        <f t="shared" si="26"/>
        <v>0.6</v>
      </c>
      <c r="M43" s="14">
        <f t="shared" si="26"/>
        <v>0.5</v>
      </c>
      <c r="N43" s="14">
        <f t="shared" si="26"/>
        <v>-0.5</v>
      </c>
    </row>
    <row r="44" spans="2:14" ht="20.100000000000001" customHeight="1" thickBot="1" x14ac:dyDescent="0.25">
      <c r="B44" s="6" t="s">
        <v>10</v>
      </c>
      <c r="C44" s="14">
        <f t="shared" ref="C44:J44" si="27">IF(C20=0,"-",IF(K20=0,"-",(K20-C20)/C20))</f>
        <v>-1.098901098901099E-2</v>
      </c>
      <c r="D44" s="14">
        <f t="shared" si="27"/>
        <v>0.19047619047619047</v>
      </c>
      <c r="E44" s="14">
        <f t="shared" si="27"/>
        <v>-0.39130434782608697</v>
      </c>
      <c r="F44" s="14">
        <f t="shared" si="27"/>
        <v>0</v>
      </c>
      <c r="G44" s="14">
        <f t="shared" si="27"/>
        <v>0.66666666666666663</v>
      </c>
      <c r="H44" s="14">
        <f t="shared" si="27"/>
        <v>0.91666666666666663</v>
      </c>
      <c r="I44" s="14">
        <f t="shared" si="27"/>
        <v>-0.66666666666666663</v>
      </c>
      <c r="J44" s="14" t="str">
        <f t="shared" si="27"/>
        <v>-</v>
      </c>
      <c r="K44" s="14">
        <f t="shared" ref="K44:N44" si="28">IF(S20=0,"-",IF(W20=0,"-",(W20-S20)/S20))</f>
        <v>8.4905660377358486E-2</v>
      </c>
      <c r="L44" s="14">
        <f t="shared" si="28"/>
        <v>0.35185185185185186</v>
      </c>
      <c r="M44" s="14">
        <f t="shared" si="28"/>
        <v>-0.42307692307692307</v>
      </c>
      <c r="N44" s="14">
        <f t="shared" si="28"/>
        <v>3.8461538461538464E-2</v>
      </c>
    </row>
    <row r="45" spans="2:14" ht="20.100000000000001" customHeight="1" thickBot="1" x14ac:dyDescent="0.25">
      <c r="B45" s="6" t="s">
        <v>11</v>
      </c>
      <c r="C45" s="14">
        <f t="shared" ref="C45:J45" si="29">IF(C21=0,"-",IF(K21=0,"-",(K21-C21)/C21))</f>
        <v>0.18518518518518517</v>
      </c>
      <c r="D45" s="14">
        <f t="shared" si="29"/>
        <v>0.14634146341463414</v>
      </c>
      <c r="E45" s="14">
        <f t="shared" si="29"/>
        <v>4.5</v>
      </c>
      <c r="F45" s="14">
        <f t="shared" si="29"/>
        <v>-0.45454545454545453</v>
      </c>
      <c r="G45" s="14">
        <f t="shared" si="29"/>
        <v>-0.27777777777777779</v>
      </c>
      <c r="H45" s="14">
        <f t="shared" si="29"/>
        <v>-0.35294117647058826</v>
      </c>
      <c r="I45" s="14" t="str">
        <f t="shared" si="29"/>
        <v>-</v>
      </c>
      <c r="J45" s="14" t="str">
        <f t="shared" si="29"/>
        <v>-</v>
      </c>
      <c r="K45" s="14">
        <f t="shared" ref="K45:N45" si="30">IF(S21=0,"-",IF(W21=0,"-",(W21-S21)/S21))</f>
        <v>6.9444444444444448E-2</v>
      </c>
      <c r="L45" s="14">
        <f t="shared" si="30"/>
        <v>0</v>
      </c>
      <c r="M45" s="14">
        <f t="shared" si="30"/>
        <v>5.5</v>
      </c>
      <c r="N45" s="14">
        <f t="shared" si="30"/>
        <v>-0.5</v>
      </c>
    </row>
    <row r="46" spans="2:14" ht="20.100000000000001" customHeight="1" thickBot="1" x14ac:dyDescent="0.25">
      <c r="B46" s="6" t="s">
        <v>12</v>
      </c>
      <c r="C46" s="14">
        <f t="shared" ref="C46:J46" si="31">IF(C22=0,"-",IF(K22=0,"-",(K22-C22)/C22))</f>
        <v>0</v>
      </c>
      <c r="D46" s="14">
        <f t="shared" si="31"/>
        <v>0.16666666666666666</v>
      </c>
      <c r="E46" s="14">
        <f t="shared" si="31"/>
        <v>-0.33333333333333331</v>
      </c>
      <c r="F46" s="14" t="str">
        <f t="shared" si="31"/>
        <v>-</v>
      </c>
      <c r="G46" s="14" t="str">
        <f t="shared" si="31"/>
        <v>-</v>
      </c>
      <c r="H46" s="14" t="str">
        <f t="shared" si="31"/>
        <v>-</v>
      </c>
      <c r="I46" s="14" t="str">
        <f t="shared" si="31"/>
        <v>-</v>
      </c>
      <c r="J46" s="14" t="str">
        <f t="shared" si="31"/>
        <v>-</v>
      </c>
      <c r="K46" s="14">
        <f t="shared" ref="K46:N46" si="32">IF(S22=0,"-",IF(W22=0,"-",(W22-S22)/S22))</f>
        <v>0</v>
      </c>
      <c r="L46" s="14">
        <f t="shared" si="32"/>
        <v>0.16666666666666666</v>
      </c>
      <c r="M46" s="14">
        <f t="shared" si="32"/>
        <v>-0.33333333333333331</v>
      </c>
      <c r="N46" s="14" t="str">
        <f t="shared" si="32"/>
        <v>-</v>
      </c>
    </row>
    <row r="47" spans="2:14" ht="20.100000000000001" customHeight="1" thickBot="1" x14ac:dyDescent="0.25">
      <c r="B47" s="6" t="s">
        <v>13</v>
      </c>
      <c r="C47" s="14">
        <f t="shared" ref="C47:J47" si="33">IF(C23=0,"-",IF(K23=0,"-",(K23-C23)/C23))</f>
        <v>0.35</v>
      </c>
      <c r="D47" s="14">
        <f t="shared" si="33"/>
        <v>-0.16666666666666666</v>
      </c>
      <c r="E47" s="14">
        <f t="shared" si="33"/>
        <v>6</v>
      </c>
      <c r="F47" s="14">
        <f t="shared" si="33"/>
        <v>4</v>
      </c>
      <c r="G47" s="14">
        <f t="shared" si="33"/>
        <v>-0.5</v>
      </c>
      <c r="H47" s="14">
        <f t="shared" si="33"/>
        <v>-0.33333333333333331</v>
      </c>
      <c r="I47" s="14" t="str">
        <f t="shared" si="33"/>
        <v>-</v>
      </c>
      <c r="J47" s="14" t="str">
        <f t="shared" si="33"/>
        <v>-</v>
      </c>
      <c r="K47" s="14">
        <f t="shared" ref="K47:N47" si="34">IF(S23=0,"-",IF(W23=0,"-",(W23-S23)/S23))</f>
        <v>0.20833333333333334</v>
      </c>
      <c r="L47" s="14">
        <f t="shared" si="34"/>
        <v>-0.19047619047619047</v>
      </c>
      <c r="M47" s="14">
        <f t="shared" si="34"/>
        <v>6</v>
      </c>
      <c r="N47" s="14">
        <f t="shared" si="34"/>
        <v>1.5</v>
      </c>
    </row>
    <row r="48" spans="2:14" ht="20.100000000000001" customHeight="1" thickBot="1" x14ac:dyDescent="0.25">
      <c r="B48" s="6" t="s">
        <v>14</v>
      </c>
      <c r="C48" s="14">
        <f t="shared" ref="C48:J48" si="35">IF(C24=0,"-",IF(K24=0,"-",(K24-C24)/C24))</f>
        <v>3.7735849056603772E-2</v>
      </c>
      <c r="D48" s="14">
        <f t="shared" si="35"/>
        <v>6.25E-2</v>
      </c>
      <c r="E48" s="14">
        <f t="shared" si="35"/>
        <v>0</v>
      </c>
      <c r="F48" s="14">
        <f t="shared" si="35"/>
        <v>0</v>
      </c>
      <c r="G48" s="14">
        <f t="shared" si="35"/>
        <v>-0.15384615384615385</v>
      </c>
      <c r="H48" s="14">
        <f t="shared" si="35"/>
        <v>-5.5555555555555552E-2</v>
      </c>
      <c r="I48" s="14">
        <f t="shared" si="35"/>
        <v>-0.33333333333333331</v>
      </c>
      <c r="J48" s="14">
        <f t="shared" si="35"/>
        <v>-0.5</v>
      </c>
      <c r="K48" s="14">
        <f t="shared" ref="K48:N48" si="36">IF(S24=0,"-",IF(W24=0,"-",(W24-S24)/S24))</f>
        <v>-2.5316455696202531E-2</v>
      </c>
      <c r="L48" s="14">
        <f t="shared" si="36"/>
        <v>0.02</v>
      </c>
      <c r="M48" s="14">
        <f t="shared" si="36"/>
        <v>-0.13333333333333333</v>
      </c>
      <c r="N48" s="14">
        <f t="shared" si="36"/>
        <v>-7.1428571428571425E-2</v>
      </c>
    </row>
    <row r="49" spans="2:14" ht="20.100000000000001" customHeight="1" thickBot="1" x14ac:dyDescent="0.25">
      <c r="B49" s="6" t="s">
        <v>15</v>
      </c>
      <c r="C49" s="14">
        <f t="shared" ref="C49:J49" si="37">IF(C25=0,"-",IF(K25=0,"-",(K25-C25)/C25))</f>
        <v>-0.29411764705882354</v>
      </c>
      <c r="D49" s="14">
        <f t="shared" si="37"/>
        <v>-0.4375</v>
      </c>
      <c r="E49" s="14">
        <f t="shared" si="37"/>
        <v>1</v>
      </c>
      <c r="F49" s="14" t="str">
        <f t="shared" si="37"/>
        <v>-</v>
      </c>
      <c r="G49" s="14" t="str">
        <f t="shared" si="37"/>
        <v>-</v>
      </c>
      <c r="H49" s="14" t="str">
        <f t="shared" si="37"/>
        <v>-</v>
      </c>
      <c r="I49" s="14" t="str">
        <f t="shared" si="37"/>
        <v>-</v>
      </c>
      <c r="J49" s="14" t="str">
        <f t="shared" si="37"/>
        <v>-</v>
      </c>
      <c r="K49" s="14">
        <f t="shared" ref="K49:N49" si="38">IF(S25=0,"-",IF(W25=0,"-",(W25-S25)/S25))</f>
        <v>-0.33333333333333331</v>
      </c>
      <c r="L49" s="14">
        <f t="shared" si="38"/>
        <v>-0.47058823529411764</v>
      </c>
      <c r="M49" s="14">
        <f t="shared" si="38"/>
        <v>1</v>
      </c>
      <c r="N49" s="14" t="str">
        <f t="shared" si="38"/>
        <v>-</v>
      </c>
    </row>
    <row r="50" spans="2:14" ht="20.100000000000001" customHeight="1" thickBot="1" x14ac:dyDescent="0.25">
      <c r="B50" s="6" t="s">
        <v>16</v>
      </c>
      <c r="C50" s="14">
        <f t="shared" ref="C50:J50" si="39">IF(C26=0,"-",IF(K26=0,"-",(K26-C26)/C26))</f>
        <v>-0.18181818181818182</v>
      </c>
      <c r="D50" s="14">
        <f t="shared" si="39"/>
        <v>-0.1111111111111111</v>
      </c>
      <c r="E50" s="14">
        <f t="shared" si="39"/>
        <v>-0.5</v>
      </c>
      <c r="F50" s="14" t="str">
        <f t="shared" si="39"/>
        <v>-</v>
      </c>
      <c r="G50" s="14">
        <f t="shared" si="39"/>
        <v>-0.4</v>
      </c>
      <c r="H50" s="14">
        <f t="shared" si="39"/>
        <v>-0.5</v>
      </c>
      <c r="I50" s="14">
        <f t="shared" si="39"/>
        <v>0</v>
      </c>
      <c r="J50" s="14" t="str">
        <f t="shared" si="39"/>
        <v>-</v>
      </c>
      <c r="K50" s="14">
        <f t="shared" ref="K50:N50" si="40">IF(S26=0,"-",IF(W26=0,"-",(W26-S26)/S26))</f>
        <v>-0.25</v>
      </c>
      <c r="L50" s="14">
        <f t="shared" si="40"/>
        <v>-0.23076923076923078</v>
      </c>
      <c r="M50" s="14">
        <f t="shared" si="40"/>
        <v>-0.33333333333333331</v>
      </c>
      <c r="N50" s="14" t="str">
        <f t="shared" si="40"/>
        <v>-</v>
      </c>
    </row>
    <row r="51" spans="2:14" ht="20.100000000000001" customHeight="1" thickBot="1" x14ac:dyDescent="0.25">
      <c r="B51" s="7" t="s">
        <v>17</v>
      </c>
      <c r="C51" s="14">
        <f t="shared" ref="C51:J51" si="41">IF(C27=0,"-",IF(K27=0,"-",(K27-C27)/C27))</f>
        <v>7.407407407407407E-2</v>
      </c>
      <c r="D51" s="14">
        <f t="shared" si="41"/>
        <v>4.5454545454545456E-2</v>
      </c>
      <c r="E51" s="14">
        <f t="shared" si="41"/>
        <v>1</v>
      </c>
      <c r="F51" s="14" t="str">
        <f t="shared" si="41"/>
        <v>-</v>
      </c>
      <c r="G51" s="14">
        <f t="shared" si="41"/>
        <v>-0.2</v>
      </c>
      <c r="H51" s="14">
        <f t="shared" si="41"/>
        <v>-0.2</v>
      </c>
      <c r="I51" s="14" t="str">
        <f t="shared" si="41"/>
        <v>-</v>
      </c>
      <c r="J51" s="14" t="str">
        <f t="shared" si="41"/>
        <v>-</v>
      </c>
      <c r="K51" s="14">
        <f t="shared" ref="K51:N51" si="42">IF(S27=0,"-",IF(W27=0,"-",(W27-S27)/S27))</f>
        <v>3.125E-2</v>
      </c>
      <c r="L51" s="14">
        <f t="shared" si="42"/>
        <v>0</v>
      </c>
      <c r="M51" s="14">
        <f t="shared" si="42"/>
        <v>1</v>
      </c>
      <c r="N51" s="14" t="str">
        <f t="shared" si="42"/>
        <v>-</v>
      </c>
    </row>
    <row r="52" spans="2:14" ht="20.100000000000001" customHeight="1" thickBot="1" x14ac:dyDescent="0.25">
      <c r="B52" s="8" t="s">
        <v>18</v>
      </c>
      <c r="C52" s="14">
        <f t="shared" ref="C52:J52" si="43">IF(C28=0,"-",IF(K28=0,"-",(K28-C28)/C28))</f>
        <v>1</v>
      </c>
      <c r="D52" s="14">
        <f t="shared" si="43"/>
        <v>1</v>
      </c>
      <c r="E52" s="14" t="str">
        <f t="shared" si="43"/>
        <v>-</v>
      </c>
      <c r="F52" s="14" t="str">
        <f t="shared" si="43"/>
        <v>-</v>
      </c>
      <c r="G52" s="14" t="str">
        <f t="shared" si="43"/>
        <v>-</v>
      </c>
      <c r="H52" s="14" t="str">
        <f t="shared" si="43"/>
        <v>-</v>
      </c>
      <c r="I52" s="14" t="str">
        <f t="shared" si="43"/>
        <v>-</v>
      </c>
      <c r="J52" s="14" t="str">
        <f t="shared" si="43"/>
        <v>-</v>
      </c>
      <c r="K52" s="14">
        <f t="shared" ref="K52:N52" si="44">IF(S28=0,"-",IF(W28=0,"-",(W28-S28)/S28))</f>
        <v>1</v>
      </c>
      <c r="L52" s="14">
        <f t="shared" si="44"/>
        <v>1</v>
      </c>
      <c r="M52" s="14" t="str">
        <f t="shared" si="44"/>
        <v>-</v>
      </c>
      <c r="N52" s="14" t="str">
        <f t="shared" si="44"/>
        <v>-</v>
      </c>
    </row>
    <row r="53" spans="2:14" ht="20.100000000000001" customHeight="1" thickBot="1" x14ac:dyDescent="0.25">
      <c r="B53" s="9" t="s">
        <v>33</v>
      </c>
      <c r="C53" s="15">
        <f t="shared" ref="C53:J53" si="45">IF(C29=0,"-",IF(K29=0,"-",(K29-C29)/C29))</f>
        <v>9.2807424593967514E-3</v>
      </c>
      <c r="D53" s="15">
        <f t="shared" si="45"/>
        <v>-3.4602076124567477E-2</v>
      </c>
      <c r="E53" s="15">
        <f t="shared" si="45"/>
        <v>0.30555555555555558</v>
      </c>
      <c r="F53" s="15">
        <f t="shared" si="45"/>
        <v>-0.11428571428571428</v>
      </c>
      <c r="G53" s="15">
        <f t="shared" si="45"/>
        <v>7.9207920792079209E-2</v>
      </c>
      <c r="H53" s="15">
        <f t="shared" si="45"/>
        <v>0.13253012048192772</v>
      </c>
      <c r="I53" s="15">
        <f t="shared" si="45"/>
        <v>-7.1428571428571425E-2</v>
      </c>
      <c r="J53" s="15">
        <f t="shared" si="45"/>
        <v>-0.5</v>
      </c>
      <c r="K53" s="15">
        <f t="shared" ref="K53:N53" si="46">IF(S29=0,"-",IF(W29=0,"-",(W29-S29)/S29))</f>
        <v>2.2556390977443608E-2</v>
      </c>
      <c r="L53" s="15">
        <f t="shared" si="46"/>
        <v>2.6881720430107529E-3</v>
      </c>
      <c r="M53" s="15">
        <f t="shared" si="46"/>
        <v>0.2441860465116279</v>
      </c>
      <c r="N53" s="15">
        <f t="shared" si="46"/>
        <v>-0.13513513513513514</v>
      </c>
    </row>
    <row r="54" spans="2:14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</sheetData>
  <mergeCells count="16">
    <mergeCell ref="B9:B11"/>
    <mergeCell ref="O10:R10"/>
    <mergeCell ref="C33:F33"/>
    <mergeCell ref="C34:F34"/>
    <mergeCell ref="G33:J33"/>
    <mergeCell ref="G34:J34"/>
    <mergeCell ref="K33:N33"/>
    <mergeCell ref="K34:N34"/>
    <mergeCell ref="S9:V9"/>
    <mergeCell ref="W9:Z9"/>
    <mergeCell ref="S10:Z10"/>
    <mergeCell ref="C10:F10"/>
    <mergeCell ref="G10:J10"/>
    <mergeCell ref="C9:J9"/>
    <mergeCell ref="K9:R9"/>
    <mergeCell ref="K10:N10"/>
  </mergeCells>
  <pageMargins left="0.70866141732283472" right="0.70866141732283472" top="0.74803149606299213" bottom="0.74803149606299213" header="0.31496062992125984" footer="0.31496062992125984"/>
  <pageSetup paperSize="9" scale="40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8:Q5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7.875" customWidth="1"/>
    <col min="4" max="5" width="12.5" bestFit="1" customWidth="1"/>
    <col min="6" max="6" width="10.25" bestFit="1" customWidth="1"/>
    <col min="7" max="7" width="12" bestFit="1" customWidth="1"/>
    <col min="8" max="8" width="7.875" customWidth="1"/>
    <col min="9" max="10" width="12.5" bestFit="1" customWidth="1"/>
    <col min="11" max="11" width="10.25" bestFit="1" customWidth="1"/>
    <col min="12" max="12" width="12" bestFit="1" customWidth="1"/>
    <col min="13" max="13" width="9.625" bestFit="1" customWidth="1"/>
    <col min="14" max="15" width="12.5" bestFit="1" customWidth="1"/>
    <col min="16" max="16" width="11" bestFit="1" customWidth="1"/>
    <col min="17" max="17" width="12" bestFit="1" customWidth="1"/>
    <col min="19" max="19" width="11.875" customWidth="1"/>
  </cols>
  <sheetData>
    <row r="8" spans="2:17" ht="44.25" customHeight="1" thickBot="1" x14ac:dyDescent="0.25">
      <c r="C8" s="51">
        <v>2024</v>
      </c>
      <c r="D8" s="51"/>
      <c r="E8" s="51"/>
      <c r="F8" s="51"/>
      <c r="G8" s="32"/>
      <c r="H8" s="50">
        <v>2025</v>
      </c>
      <c r="I8" s="51"/>
      <c r="J8" s="51"/>
      <c r="K8" s="51"/>
      <c r="L8" s="32"/>
      <c r="M8" s="50" t="s">
        <v>120</v>
      </c>
      <c r="N8" s="51"/>
      <c r="O8" s="51"/>
      <c r="P8" s="51"/>
      <c r="Q8" s="32"/>
    </row>
    <row r="9" spans="2:17" ht="44.25" customHeight="1" thickBot="1" x14ac:dyDescent="0.25">
      <c r="C9" s="42" t="s">
        <v>85</v>
      </c>
      <c r="D9" s="42"/>
      <c r="E9" s="42"/>
      <c r="F9" s="42"/>
      <c r="G9" s="43"/>
      <c r="H9" s="42" t="s">
        <v>85</v>
      </c>
      <c r="I9" s="42"/>
      <c r="J9" s="42"/>
      <c r="K9" s="42"/>
      <c r="L9" s="43"/>
      <c r="M9" s="42" t="s">
        <v>85</v>
      </c>
      <c r="N9" s="42"/>
      <c r="O9" s="42"/>
      <c r="P9" s="42"/>
      <c r="Q9" s="43"/>
    </row>
    <row r="10" spans="2:17" ht="44.25" customHeight="1" thickBot="1" x14ac:dyDescent="0.25">
      <c r="C10" s="10" t="s">
        <v>33</v>
      </c>
      <c r="D10" s="10" t="s">
        <v>53</v>
      </c>
      <c r="E10" s="10" t="s">
        <v>54</v>
      </c>
      <c r="F10" s="10" t="s">
        <v>46</v>
      </c>
      <c r="G10" s="10" t="s">
        <v>55</v>
      </c>
      <c r="H10" s="10" t="s">
        <v>33</v>
      </c>
      <c r="I10" s="10" t="s">
        <v>53</v>
      </c>
      <c r="J10" s="10" t="s">
        <v>54</v>
      </c>
      <c r="K10" s="10" t="s">
        <v>46</v>
      </c>
      <c r="L10" s="10" t="s">
        <v>55</v>
      </c>
      <c r="M10" s="10" t="s">
        <v>33</v>
      </c>
      <c r="N10" s="10" t="s">
        <v>53</v>
      </c>
      <c r="O10" s="10" t="s">
        <v>54</v>
      </c>
      <c r="P10" s="10" t="s">
        <v>46</v>
      </c>
      <c r="Q10" s="10" t="s">
        <v>55</v>
      </c>
    </row>
    <row r="11" spans="2:17" ht="20.100000000000001" customHeight="1" thickBot="1" x14ac:dyDescent="0.25">
      <c r="B11" s="5" t="s">
        <v>2</v>
      </c>
      <c r="C11" s="23">
        <v>117</v>
      </c>
      <c r="D11" s="23">
        <v>64</v>
      </c>
      <c r="E11" s="23">
        <v>30</v>
      </c>
      <c r="F11" s="23">
        <v>14</v>
      </c>
      <c r="G11" s="23">
        <v>9</v>
      </c>
      <c r="H11" s="23">
        <v>93</v>
      </c>
      <c r="I11" s="23">
        <v>51</v>
      </c>
      <c r="J11" s="23">
        <v>24</v>
      </c>
      <c r="K11" s="23">
        <v>13</v>
      </c>
      <c r="L11" s="23">
        <v>5</v>
      </c>
      <c r="M11" s="14">
        <f>IF(C11=0,"-",IF(H11=0,"-",(H11-C11)/C11))</f>
        <v>-0.20512820512820512</v>
      </c>
      <c r="N11" s="14">
        <f t="shared" ref="N11:Q28" si="0">IF(D11=0,"-",IF(I11=0,"-",(I11-D11)/D11))</f>
        <v>-0.203125</v>
      </c>
      <c r="O11" s="14">
        <f t="shared" si="0"/>
        <v>-0.2</v>
      </c>
      <c r="P11" s="14">
        <f t="shared" si="0"/>
        <v>-7.1428571428571425E-2</v>
      </c>
      <c r="Q11" s="14">
        <f t="shared" si="0"/>
        <v>-0.44444444444444442</v>
      </c>
    </row>
    <row r="12" spans="2:17" ht="20.100000000000001" customHeight="1" thickBot="1" x14ac:dyDescent="0.25">
      <c r="B12" s="6" t="s">
        <v>3</v>
      </c>
      <c r="C12" s="23">
        <v>6</v>
      </c>
      <c r="D12" s="23">
        <v>3</v>
      </c>
      <c r="E12" s="23">
        <v>2</v>
      </c>
      <c r="F12" s="23">
        <v>0</v>
      </c>
      <c r="G12" s="23">
        <v>1</v>
      </c>
      <c r="H12" s="23">
        <v>15</v>
      </c>
      <c r="I12" s="23">
        <v>7</v>
      </c>
      <c r="J12" s="23">
        <v>7</v>
      </c>
      <c r="K12" s="23">
        <v>1</v>
      </c>
      <c r="L12" s="23">
        <v>0</v>
      </c>
      <c r="M12" s="14">
        <f t="shared" ref="M12:M28" si="1">IF(C12=0,"-",IF(H12=0,"-",(H12-C12)/C12))</f>
        <v>1.5</v>
      </c>
      <c r="N12" s="14">
        <f t="shared" si="0"/>
        <v>1.3333333333333333</v>
      </c>
      <c r="O12" s="14">
        <f t="shared" si="0"/>
        <v>2.5</v>
      </c>
      <c r="P12" s="14" t="str">
        <f t="shared" si="0"/>
        <v>-</v>
      </c>
      <c r="Q12" s="14" t="str">
        <f t="shared" si="0"/>
        <v>-</v>
      </c>
    </row>
    <row r="13" spans="2:17" ht="20.100000000000001" customHeight="1" thickBot="1" x14ac:dyDescent="0.25">
      <c r="B13" s="6" t="s">
        <v>4</v>
      </c>
      <c r="C13" s="23">
        <v>16</v>
      </c>
      <c r="D13" s="23">
        <v>10</v>
      </c>
      <c r="E13" s="23">
        <v>5</v>
      </c>
      <c r="F13" s="23">
        <v>0</v>
      </c>
      <c r="G13" s="23">
        <v>1</v>
      </c>
      <c r="H13" s="23">
        <v>8</v>
      </c>
      <c r="I13" s="23">
        <v>5</v>
      </c>
      <c r="J13" s="23">
        <v>1</v>
      </c>
      <c r="K13" s="23">
        <v>2</v>
      </c>
      <c r="L13" s="23">
        <v>0</v>
      </c>
      <c r="M13" s="14">
        <f t="shared" si="1"/>
        <v>-0.5</v>
      </c>
      <c r="N13" s="14">
        <f t="shared" si="0"/>
        <v>-0.5</v>
      </c>
      <c r="O13" s="14">
        <f t="shared" si="0"/>
        <v>-0.8</v>
      </c>
      <c r="P13" s="14" t="str">
        <f t="shared" si="0"/>
        <v>-</v>
      </c>
      <c r="Q13" s="14" t="str">
        <f t="shared" si="0"/>
        <v>-</v>
      </c>
    </row>
    <row r="14" spans="2:17" ht="20.100000000000001" customHeight="1" thickBot="1" x14ac:dyDescent="0.25">
      <c r="B14" s="6" t="s">
        <v>5</v>
      </c>
      <c r="C14" s="23">
        <v>2</v>
      </c>
      <c r="D14" s="23">
        <v>2</v>
      </c>
      <c r="E14" s="23">
        <v>0</v>
      </c>
      <c r="F14" s="23">
        <v>0</v>
      </c>
      <c r="G14" s="23">
        <v>0</v>
      </c>
      <c r="H14" s="23">
        <v>1</v>
      </c>
      <c r="I14" s="23">
        <v>1</v>
      </c>
      <c r="J14" s="23">
        <v>0</v>
      </c>
      <c r="K14" s="23">
        <v>0</v>
      </c>
      <c r="L14" s="23">
        <v>0</v>
      </c>
      <c r="M14" s="14">
        <f t="shared" si="1"/>
        <v>-0.5</v>
      </c>
      <c r="N14" s="14">
        <f t="shared" si="0"/>
        <v>-0.5</v>
      </c>
      <c r="O14" s="14" t="str">
        <f t="shared" si="0"/>
        <v>-</v>
      </c>
      <c r="P14" s="14" t="str">
        <f t="shared" si="0"/>
        <v>-</v>
      </c>
      <c r="Q14" s="14" t="str">
        <f t="shared" si="0"/>
        <v>-</v>
      </c>
    </row>
    <row r="15" spans="2:17" ht="20.100000000000001" customHeight="1" thickBot="1" x14ac:dyDescent="0.25">
      <c r="B15" s="6" t="s">
        <v>6</v>
      </c>
      <c r="C15" s="23">
        <v>11</v>
      </c>
      <c r="D15" s="23">
        <v>8</v>
      </c>
      <c r="E15" s="23">
        <v>2</v>
      </c>
      <c r="F15" s="23">
        <v>1</v>
      </c>
      <c r="G15" s="23">
        <v>0</v>
      </c>
      <c r="H15" s="23">
        <v>29</v>
      </c>
      <c r="I15" s="23">
        <v>7</v>
      </c>
      <c r="J15" s="23">
        <v>12</v>
      </c>
      <c r="K15" s="23">
        <v>5</v>
      </c>
      <c r="L15" s="23">
        <v>5</v>
      </c>
      <c r="M15" s="14">
        <f t="shared" si="1"/>
        <v>1.6363636363636365</v>
      </c>
      <c r="N15" s="14">
        <f t="shared" si="0"/>
        <v>-0.125</v>
      </c>
      <c r="O15" s="14">
        <f t="shared" si="0"/>
        <v>5</v>
      </c>
      <c r="P15" s="14">
        <f t="shared" si="0"/>
        <v>4</v>
      </c>
      <c r="Q15" s="14" t="str">
        <f t="shared" si="0"/>
        <v>-</v>
      </c>
    </row>
    <row r="16" spans="2:17" ht="20.100000000000001" customHeight="1" thickBot="1" x14ac:dyDescent="0.25">
      <c r="B16" s="6" t="s">
        <v>7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4</v>
      </c>
      <c r="I16" s="23">
        <v>4</v>
      </c>
      <c r="J16" s="23">
        <v>0</v>
      </c>
      <c r="K16" s="23">
        <v>0</v>
      </c>
      <c r="L16" s="23">
        <v>0</v>
      </c>
      <c r="M16" s="14" t="str">
        <f t="shared" si="1"/>
        <v>-</v>
      </c>
      <c r="N16" s="14" t="str">
        <f t="shared" si="0"/>
        <v>-</v>
      </c>
      <c r="O16" s="14" t="str">
        <f t="shared" si="0"/>
        <v>-</v>
      </c>
      <c r="P16" s="14" t="str">
        <f t="shared" si="0"/>
        <v>-</v>
      </c>
      <c r="Q16" s="14" t="str">
        <f t="shared" si="0"/>
        <v>-</v>
      </c>
    </row>
    <row r="17" spans="2:17" ht="20.100000000000001" customHeight="1" thickBot="1" x14ac:dyDescent="0.25">
      <c r="B17" s="6" t="s">
        <v>8</v>
      </c>
      <c r="C17" s="23">
        <v>12</v>
      </c>
      <c r="D17" s="23">
        <v>10</v>
      </c>
      <c r="E17" s="23">
        <v>2</v>
      </c>
      <c r="F17" s="23">
        <v>0</v>
      </c>
      <c r="G17" s="23">
        <v>0</v>
      </c>
      <c r="H17" s="23">
        <v>15</v>
      </c>
      <c r="I17" s="23">
        <v>8</v>
      </c>
      <c r="J17" s="23">
        <v>3</v>
      </c>
      <c r="K17" s="23">
        <v>3</v>
      </c>
      <c r="L17" s="23">
        <v>1</v>
      </c>
      <c r="M17" s="14">
        <f t="shared" si="1"/>
        <v>0.25</v>
      </c>
      <c r="N17" s="14">
        <f t="shared" si="0"/>
        <v>-0.2</v>
      </c>
      <c r="O17" s="14">
        <f t="shared" si="0"/>
        <v>0.5</v>
      </c>
      <c r="P17" s="14" t="str">
        <f t="shared" si="0"/>
        <v>-</v>
      </c>
      <c r="Q17" s="14" t="str">
        <f t="shared" si="0"/>
        <v>-</v>
      </c>
    </row>
    <row r="18" spans="2:17" ht="20.100000000000001" customHeight="1" thickBot="1" x14ac:dyDescent="0.25">
      <c r="B18" s="6" t="s">
        <v>9</v>
      </c>
      <c r="C18" s="23">
        <v>12</v>
      </c>
      <c r="D18" s="23">
        <v>5</v>
      </c>
      <c r="E18" s="23">
        <v>6</v>
      </c>
      <c r="F18" s="23">
        <v>1</v>
      </c>
      <c r="G18" s="23">
        <v>0</v>
      </c>
      <c r="H18" s="23">
        <v>13</v>
      </c>
      <c r="I18" s="23">
        <v>5</v>
      </c>
      <c r="J18" s="23">
        <v>3</v>
      </c>
      <c r="K18" s="23">
        <v>4</v>
      </c>
      <c r="L18" s="23">
        <v>1</v>
      </c>
      <c r="M18" s="14">
        <f t="shared" si="1"/>
        <v>8.3333333333333329E-2</v>
      </c>
      <c r="N18" s="14">
        <f t="shared" si="0"/>
        <v>0</v>
      </c>
      <c r="O18" s="14">
        <f t="shared" si="0"/>
        <v>-0.5</v>
      </c>
      <c r="P18" s="14">
        <f t="shared" si="0"/>
        <v>3</v>
      </c>
      <c r="Q18" s="14" t="str">
        <f t="shared" si="0"/>
        <v>-</v>
      </c>
    </row>
    <row r="19" spans="2:17" ht="20.100000000000001" customHeight="1" thickBot="1" x14ac:dyDescent="0.25">
      <c r="B19" s="6" t="s">
        <v>10</v>
      </c>
      <c r="C19" s="23">
        <v>105</v>
      </c>
      <c r="D19" s="23">
        <v>60</v>
      </c>
      <c r="E19" s="23">
        <v>31</v>
      </c>
      <c r="F19" s="23">
        <v>9</v>
      </c>
      <c r="G19" s="23">
        <v>5</v>
      </c>
      <c r="H19" s="23">
        <v>115</v>
      </c>
      <c r="I19" s="23">
        <v>52</v>
      </c>
      <c r="J19" s="23">
        <v>38</v>
      </c>
      <c r="K19" s="23">
        <v>12</v>
      </c>
      <c r="L19" s="23">
        <v>13</v>
      </c>
      <c r="M19" s="14">
        <f t="shared" si="1"/>
        <v>9.5238095238095233E-2</v>
      </c>
      <c r="N19" s="14">
        <f t="shared" si="0"/>
        <v>-0.13333333333333333</v>
      </c>
      <c r="O19" s="14">
        <f t="shared" si="0"/>
        <v>0.22580645161290322</v>
      </c>
      <c r="P19" s="14">
        <f t="shared" si="0"/>
        <v>0.33333333333333331</v>
      </c>
      <c r="Q19" s="14">
        <f t="shared" si="0"/>
        <v>1.6</v>
      </c>
    </row>
    <row r="20" spans="2:17" ht="20.100000000000001" customHeight="1" thickBot="1" x14ac:dyDescent="0.25">
      <c r="B20" s="6" t="s">
        <v>11</v>
      </c>
      <c r="C20" s="23">
        <v>70</v>
      </c>
      <c r="D20" s="23">
        <v>36</v>
      </c>
      <c r="E20" s="23">
        <v>16</v>
      </c>
      <c r="F20" s="23">
        <v>11</v>
      </c>
      <c r="G20" s="23">
        <v>7</v>
      </c>
      <c r="H20" s="23">
        <v>77</v>
      </c>
      <c r="I20" s="23">
        <v>43</v>
      </c>
      <c r="J20" s="23">
        <v>21</v>
      </c>
      <c r="K20" s="23">
        <v>12</v>
      </c>
      <c r="L20" s="23">
        <v>1</v>
      </c>
      <c r="M20" s="14">
        <f t="shared" si="1"/>
        <v>0.1</v>
      </c>
      <c r="N20" s="14">
        <f t="shared" si="0"/>
        <v>0.19444444444444445</v>
      </c>
      <c r="O20" s="14">
        <f t="shared" si="0"/>
        <v>0.3125</v>
      </c>
      <c r="P20" s="14">
        <f t="shared" si="0"/>
        <v>9.0909090909090912E-2</v>
      </c>
      <c r="Q20" s="14">
        <f t="shared" si="0"/>
        <v>-0.8571428571428571</v>
      </c>
    </row>
    <row r="21" spans="2:17" ht="20.100000000000001" customHeight="1" thickBot="1" x14ac:dyDescent="0.25">
      <c r="B21" s="6" t="s">
        <v>12</v>
      </c>
      <c r="C21" s="23">
        <v>9</v>
      </c>
      <c r="D21" s="23">
        <v>9</v>
      </c>
      <c r="E21" s="23">
        <v>0</v>
      </c>
      <c r="F21" s="23">
        <v>0</v>
      </c>
      <c r="G21" s="23">
        <v>0</v>
      </c>
      <c r="H21" s="23">
        <v>8</v>
      </c>
      <c r="I21" s="23">
        <v>7</v>
      </c>
      <c r="J21" s="23">
        <v>1</v>
      </c>
      <c r="K21" s="23">
        <v>0</v>
      </c>
      <c r="L21" s="23">
        <v>0</v>
      </c>
      <c r="M21" s="14">
        <f t="shared" si="1"/>
        <v>-0.1111111111111111</v>
      </c>
      <c r="N21" s="14">
        <f t="shared" si="0"/>
        <v>-0.22222222222222221</v>
      </c>
      <c r="O21" s="14" t="str">
        <f t="shared" si="0"/>
        <v>-</v>
      </c>
      <c r="P21" s="14" t="str">
        <f t="shared" si="0"/>
        <v>-</v>
      </c>
      <c r="Q21" s="14" t="str">
        <f t="shared" si="0"/>
        <v>-</v>
      </c>
    </row>
    <row r="22" spans="2:17" ht="20.100000000000001" customHeight="1" thickBot="1" x14ac:dyDescent="0.25">
      <c r="B22" s="6" t="s">
        <v>13</v>
      </c>
      <c r="C22" s="23">
        <v>24</v>
      </c>
      <c r="D22" s="23">
        <v>14</v>
      </c>
      <c r="E22" s="23">
        <v>6</v>
      </c>
      <c r="F22" s="23">
        <v>3</v>
      </c>
      <c r="G22" s="23">
        <v>1</v>
      </c>
      <c r="H22" s="23">
        <v>28</v>
      </c>
      <c r="I22" s="23">
        <v>20</v>
      </c>
      <c r="J22" s="23">
        <v>6</v>
      </c>
      <c r="K22" s="23">
        <v>2</v>
      </c>
      <c r="L22" s="23">
        <v>0</v>
      </c>
      <c r="M22" s="14">
        <f t="shared" si="1"/>
        <v>0.16666666666666666</v>
      </c>
      <c r="N22" s="14">
        <f t="shared" si="0"/>
        <v>0.42857142857142855</v>
      </c>
      <c r="O22" s="14">
        <f t="shared" si="0"/>
        <v>0</v>
      </c>
      <c r="P22" s="14">
        <f t="shared" si="0"/>
        <v>-0.33333333333333331</v>
      </c>
      <c r="Q22" s="14" t="str">
        <f t="shared" si="0"/>
        <v>-</v>
      </c>
    </row>
    <row r="23" spans="2:17" ht="20.100000000000001" customHeight="1" thickBot="1" x14ac:dyDescent="0.25">
      <c r="B23" s="6" t="s">
        <v>14</v>
      </c>
      <c r="C23" s="23">
        <v>79</v>
      </c>
      <c r="D23" s="23">
        <v>26</v>
      </c>
      <c r="E23" s="23">
        <v>27</v>
      </c>
      <c r="F23" s="23">
        <v>16</v>
      </c>
      <c r="G23" s="23">
        <v>10</v>
      </c>
      <c r="H23" s="23">
        <v>77</v>
      </c>
      <c r="I23" s="23">
        <v>34</v>
      </c>
      <c r="J23" s="23">
        <v>21</v>
      </c>
      <c r="K23" s="23">
        <v>11</v>
      </c>
      <c r="L23" s="23">
        <v>11</v>
      </c>
      <c r="M23" s="14">
        <f t="shared" si="1"/>
        <v>-2.5316455696202531E-2</v>
      </c>
      <c r="N23" s="14">
        <f t="shared" si="0"/>
        <v>0.30769230769230771</v>
      </c>
      <c r="O23" s="14">
        <f t="shared" si="0"/>
        <v>-0.22222222222222221</v>
      </c>
      <c r="P23" s="14">
        <f t="shared" si="0"/>
        <v>-0.3125</v>
      </c>
      <c r="Q23" s="14">
        <f t="shared" si="0"/>
        <v>0.1</v>
      </c>
    </row>
    <row r="24" spans="2:17" ht="20.100000000000001" customHeight="1" thickBot="1" x14ac:dyDescent="0.25">
      <c r="B24" s="6" t="s">
        <v>15</v>
      </c>
      <c r="C24" s="23">
        <v>18</v>
      </c>
      <c r="D24" s="23">
        <v>11</v>
      </c>
      <c r="E24" s="23">
        <v>6</v>
      </c>
      <c r="F24" s="23">
        <v>1</v>
      </c>
      <c r="G24" s="23">
        <v>0</v>
      </c>
      <c r="H24" s="23">
        <v>12</v>
      </c>
      <c r="I24" s="23">
        <v>4</v>
      </c>
      <c r="J24" s="23">
        <v>8</v>
      </c>
      <c r="K24" s="23">
        <v>0</v>
      </c>
      <c r="L24" s="23">
        <v>0</v>
      </c>
      <c r="M24" s="14">
        <f t="shared" si="1"/>
        <v>-0.33333333333333331</v>
      </c>
      <c r="N24" s="14">
        <f t="shared" si="0"/>
        <v>-0.63636363636363635</v>
      </c>
      <c r="O24" s="14">
        <f t="shared" si="0"/>
        <v>0.33333333333333331</v>
      </c>
      <c r="P24" s="14" t="str">
        <f t="shared" si="0"/>
        <v>-</v>
      </c>
      <c r="Q24" s="14" t="str">
        <f t="shared" si="0"/>
        <v>-</v>
      </c>
    </row>
    <row r="25" spans="2:17" ht="20.100000000000001" customHeight="1" thickBot="1" x14ac:dyDescent="0.25">
      <c r="B25" s="6" t="s">
        <v>16</v>
      </c>
      <c r="C25" s="23">
        <v>16</v>
      </c>
      <c r="D25" s="23">
        <v>3</v>
      </c>
      <c r="E25" s="23">
        <v>8</v>
      </c>
      <c r="F25" s="23">
        <v>0</v>
      </c>
      <c r="G25" s="23">
        <v>5</v>
      </c>
      <c r="H25" s="23">
        <v>12</v>
      </c>
      <c r="I25" s="23">
        <v>6</v>
      </c>
      <c r="J25" s="23">
        <v>3</v>
      </c>
      <c r="K25" s="23">
        <v>2</v>
      </c>
      <c r="L25" s="23">
        <v>1</v>
      </c>
      <c r="M25" s="14">
        <f t="shared" si="1"/>
        <v>-0.25</v>
      </c>
      <c r="N25" s="14">
        <f t="shared" si="0"/>
        <v>1</v>
      </c>
      <c r="O25" s="14">
        <f t="shared" si="0"/>
        <v>-0.625</v>
      </c>
      <c r="P25" s="14" t="str">
        <f t="shared" si="0"/>
        <v>-</v>
      </c>
      <c r="Q25" s="14">
        <f t="shared" si="0"/>
        <v>-0.8</v>
      </c>
    </row>
    <row r="26" spans="2:17" ht="20.100000000000001" customHeight="1" thickBot="1" x14ac:dyDescent="0.25">
      <c r="B26" s="7" t="s">
        <v>17</v>
      </c>
      <c r="C26" s="23">
        <v>32</v>
      </c>
      <c r="D26" s="23">
        <v>10</v>
      </c>
      <c r="E26" s="23">
        <v>17</v>
      </c>
      <c r="F26" s="23">
        <v>2</v>
      </c>
      <c r="G26" s="23">
        <v>3</v>
      </c>
      <c r="H26" s="23">
        <v>33</v>
      </c>
      <c r="I26" s="23">
        <v>13</v>
      </c>
      <c r="J26" s="23">
        <v>16</v>
      </c>
      <c r="K26" s="23">
        <v>2</v>
      </c>
      <c r="L26" s="23">
        <v>2</v>
      </c>
      <c r="M26" s="14">
        <f t="shared" si="1"/>
        <v>3.125E-2</v>
      </c>
      <c r="N26" s="14">
        <f t="shared" si="0"/>
        <v>0.3</v>
      </c>
      <c r="O26" s="14">
        <f t="shared" si="0"/>
        <v>-5.8823529411764705E-2</v>
      </c>
      <c r="P26" s="14">
        <f t="shared" si="0"/>
        <v>0</v>
      </c>
      <c r="Q26" s="14">
        <f t="shared" si="0"/>
        <v>-0.33333333333333331</v>
      </c>
    </row>
    <row r="27" spans="2:17" ht="20.100000000000001" customHeight="1" thickBot="1" x14ac:dyDescent="0.25">
      <c r="B27" s="8" t="s">
        <v>18</v>
      </c>
      <c r="C27" s="23">
        <v>1</v>
      </c>
      <c r="D27" s="23">
        <v>1</v>
      </c>
      <c r="E27" s="23">
        <v>0</v>
      </c>
      <c r="F27" s="23">
        <v>0</v>
      </c>
      <c r="G27" s="23">
        <v>0</v>
      </c>
      <c r="H27" s="23">
        <v>2</v>
      </c>
      <c r="I27" s="23">
        <v>0</v>
      </c>
      <c r="J27" s="23">
        <v>2</v>
      </c>
      <c r="K27" s="23">
        <v>0</v>
      </c>
      <c r="L27" s="23">
        <v>0</v>
      </c>
      <c r="M27" s="14">
        <f t="shared" si="1"/>
        <v>1</v>
      </c>
      <c r="N27" s="14" t="str">
        <f t="shared" si="0"/>
        <v>-</v>
      </c>
      <c r="O27" s="14" t="str">
        <f t="shared" si="0"/>
        <v>-</v>
      </c>
      <c r="P27" s="14" t="str">
        <f t="shared" si="0"/>
        <v>-</v>
      </c>
      <c r="Q27" s="14" t="str">
        <f t="shared" si="0"/>
        <v>-</v>
      </c>
    </row>
    <row r="28" spans="2:17" ht="20.100000000000001" customHeight="1" thickBot="1" x14ac:dyDescent="0.25">
      <c r="B28" s="9" t="s">
        <v>19</v>
      </c>
      <c r="C28" s="12">
        <f>SUM(C11:C27)</f>
        <v>530</v>
      </c>
      <c r="D28" s="12">
        <f t="shared" ref="D28:L28" si="2">SUM(D11:D27)</f>
        <v>272</v>
      </c>
      <c r="E28" s="12">
        <f t="shared" si="2"/>
        <v>158</v>
      </c>
      <c r="F28" s="12">
        <f t="shared" si="2"/>
        <v>58</v>
      </c>
      <c r="G28" s="12">
        <f t="shared" si="2"/>
        <v>42</v>
      </c>
      <c r="H28" s="12">
        <f t="shared" si="2"/>
        <v>542</v>
      </c>
      <c r="I28" s="12">
        <f t="shared" si="2"/>
        <v>267</v>
      </c>
      <c r="J28" s="12">
        <f t="shared" si="2"/>
        <v>166</v>
      </c>
      <c r="K28" s="12">
        <f t="shared" si="2"/>
        <v>69</v>
      </c>
      <c r="L28" s="12">
        <f t="shared" si="2"/>
        <v>40</v>
      </c>
      <c r="M28" s="15">
        <f t="shared" si="1"/>
        <v>2.2641509433962263E-2</v>
      </c>
      <c r="N28" s="15">
        <f t="shared" si="0"/>
        <v>-1.8382352941176471E-2</v>
      </c>
      <c r="O28" s="15">
        <f t="shared" si="0"/>
        <v>5.0632911392405063E-2</v>
      </c>
      <c r="P28" s="15">
        <f t="shared" si="0"/>
        <v>0.18965517241379309</v>
      </c>
      <c r="Q28" s="15">
        <f t="shared" si="0"/>
        <v>-4.7619047619047616E-2</v>
      </c>
    </row>
    <row r="29" spans="2:17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2" spans="2:17" ht="44.25" customHeight="1" thickBot="1" x14ac:dyDescent="0.25">
      <c r="C32" s="51">
        <v>2024</v>
      </c>
      <c r="D32" s="51"/>
      <c r="E32" s="51"/>
      <c r="F32" s="51"/>
      <c r="G32" s="32"/>
      <c r="H32" s="50">
        <v>2025</v>
      </c>
      <c r="I32" s="51"/>
      <c r="J32" s="51"/>
      <c r="K32" s="51"/>
      <c r="L32" s="32"/>
      <c r="M32" s="50" t="s">
        <v>120</v>
      </c>
      <c r="N32" s="51"/>
      <c r="O32" s="51"/>
      <c r="P32" s="51"/>
      <c r="Q32" s="32"/>
    </row>
    <row r="33" spans="2:17" ht="44.25" customHeight="1" thickBot="1" x14ac:dyDescent="0.25">
      <c r="C33" s="42" t="s">
        <v>86</v>
      </c>
      <c r="D33" s="42"/>
      <c r="E33" s="42"/>
      <c r="F33" s="42"/>
      <c r="G33" s="43"/>
      <c r="H33" s="42" t="s">
        <v>86</v>
      </c>
      <c r="I33" s="42"/>
      <c r="J33" s="42"/>
      <c r="K33" s="42"/>
      <c r="L33" s="43"/>
      <c r="M33" s="42" t="s">
        <v>86</v>
      </c>
      <c r="N33" s="42"/>
      <c r="O33" s="42"/>
      <c r="P33" s="42"/>
      <c r="Q33" s="43"/>
    </row>
    <row r="34" spans="2:17" ht="44.25" customHeight="1" thickBot="1" x14ac:dyDescent="0.25">
      <c r="C34" s="10" t="s">
        <v>33</v>
      </c>
      <c r="D34" s="10" t="s">
        <v>87</v>
      </c>
      <c r="E34" s="10" t="s">
        <v>89</v>
      </c>
      <c r="F34" s="10" t="s">
        <v>88</v>
      </c>
      <c r="G34" s="10" t="s">
        <v>90</v>
      </c>
      <c r="H34" s="10" t="s">
        <v>33</v>
      </c>
      <c r="I34" s="10" t="s">
        <v>87</v>
      </c>
      <c r="J34" s="10" t="s">
        <v>89</v>
      </c>
      <c r="K34" s="10" t="s">
        <v>88</v>
      </c>
      <c r="L34" s="10" t="s">
        <v>90</v>
      </c>
      <c r="M34" s="10" t="s">
        <v>33</v>
      </c>
      <c r="N34" s="10" t="s">
        <v>87</v>
      </c>
      <c r="O34" s="10" t="s">
        <v>89</v>
      </c>
      <c r="P34" s="10" t="s">
        <v>88</v>
      </c>
      <c r="Q34" s="10" t="s">
        <v>90</v>
      </c>
    </row>
    <row r="35" spans="2:17" ht="20.100000000000001" customHeight="1" thickBot="1" x14ac:dyDescent="0.25">
      <c r="B35" s="5" t="s">
        <v>2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14" t="str">
        <f>IF(C35=0,"-",IF(H35=0,"-",(H35-C35)/C35))</f>
        <v>-</v>
      </c>
      <c r="N35" s="14" t="str">
        <f t="shared" ref="N35:N52" si="3">IF(D35=0,"-",IF(I35=0,"-",(I35-D35)/D35))</f>
        <v>-</v>
      </c>
      <c r="O35" s="14" t="str">
        <f t="shared" ref="O35:O52" si="4">IF(E35=0,"-",IF(J35=0,"-",(J35-E35)/E35))</f>
        <v>-</v>
      </c>
      <c r="P35" s="14" t="str">
        <f t="shared" ref="P35:P52" si="5">IF(F35=0,"-",IF(K35=0,"-",(K35-F35)/F35))</f>
        <v>-</v>
      </c>
      <c r="Q35" s="14" t="str">
        <f t="shared" ref="Q35:Q52" si="6">IF(G35=0,"-",IF(L35=0,"-",(L35-G35)/G35))</f>
        <v>-</v>
      </c>
    </row>
    <row r="36" spans="2:17" ht="20.100000000000001" customHeight="1" thickBot="1" x14ac:dyDescent="0.25">
      <c r="B36" s="6" t="s">
        <v>3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14" t="str">
        <f t="shared" ref="M36:M52" si="7">IF(C36=0,"-",IF(H36=0,"-",(H36-C36)/C36))</f>
        <v>-</v>
      </c>
      <c r="N36" s="14" t="str">
        <f t="shared" si="3"/>
        <v>-</v>
      </c>
      <c r="O36" s="14" t="str">
        <f t="shared" si="4"/>
        <v>-</v>
      </c>
      <c r="P36" s="14" t="str">
        <f t="shared" si="5"/>
        <v>-</v>
      </c>
      <c r="Q36" s="14" t="str">
        <f t="shared" si="6"/>
        <v>-</v>
      </c>
    </row>
    <row r="37" spans="2:17" ht="20.100000000000001" customHeight="1" thickBot="1" x14ac:dyDescent="0.25">
      <c r="B37" s="6" t="s">
        <v>4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14" t="str">
        <f t="shared" si="7"/>
        <v>-</v>
      </c>
      <c r="N37" s="14" t="str">
        <f t="shared" si="3"/>
        <v>-</v>
      </c>
      <c r="O37" s="14" t="str">
        <f t="shared" si="4"/>
        <v>-</v>
      </c>
      <c r="P37" s="14" t="str">
        <f t="shared" si="5"/>
        <v>-</v>
      </c>
      <c r="Q37" s="14" t="str">
        <f t="shared" si="6"/>
        <v>-</v>
      </c>
    </row>
    <row r="38" spans="2:17" ht="20.100000000000001" customHeight="1" thickBot="1" x14ac:dyDescent="0.25">
      <c r="B38" s="6" t="s">
        <v>5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14" t="str">
        <f t="shared" si="7"/>
        <v>-</v>
      </c>
      <c r="N38" s="14" t="str">
        <f t="shared" si="3"/>
        <v>-</v>
      </c>
      <c r="O38" s="14" t="str">
        <f t="shared" si="4"/>
        <v>-</v>
      </c>
      <c r="P38" s="14" t="str">
        <f t="shared" si="5"/>
        <v>-</v>
      </c>
      <c r="Q38" s="14" t="str">
        <f t="shared" si="6"/>
        <v>-</v>
      </c>
    </row>
    <row r="39" spans="2:17" ht="20.100000000000001" customHeight="1" thickBot="1" x14ac:dyDescent="0.25">
      <c r="B39" s="6" t="s">
        <v>6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14" t="str">
        <f t="shared" si="7"/>
        <v>-</v>
      </c>
      <c r="N39" s="14" t="str">
        <f t="shared" si="3"/>
        <v>-</v>
      </c>
      <c r="O39" s="14" t="str">
        <f t="shared" si="4"/>
        <v>-</v>
      </c>
      <c r="P39" s="14" t="str">
        <f t="shared" si="5"/>
        <v>-</v>
      </c>
      <c r="Q39" s="14" t="str">
        <f t="shared" si="6"/>
        <v>-</v>
      </c>
    </row>
    <row r="40" spans="2:17" ht="20.100000000000001" customHeight="1" thickBot="1" x14ac:dyDescent="0.25">
      <c r="B40" s="6" t="s">
        <v>7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14" t="str">
        <f t="shared" si="7"/>
        <v>-</v>
      </c>
      <c r="N40" s="14" t="str">
        <f t="shared" si="3"/>
        <v>-</v>
      </c>
      <c r="O40" s="14" t="str">
        <f t="shared" si="4"/>
        <v>-</v>
      </c>
      <c r="P40" s="14" t="str">
        <f t="shared" si="5"/>
        <v>-</v>
      </c>
      <c r="Q40" s="14" t="str">
        <f t="shared" si="6"/>
        <v>-</v>
      </c>
    </row>
    <row r="41" spans="2:17" ht="20.100000000000001" customHeight="1" thickBot="1" x14ac:dyDescent="0.25">
      <c r="B41" s="6" t="s">
        <v>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14" t="str">
        <f t="shared" si="7"/>
        <v>-</v>
      </c>
      <c r="N41" s="14" t="str">
        <f t="shared" si="3"/>
        <v>-</v>
      </c>
      <c r="O41" s="14" t="str">
        <f t="shared" si="4"/>
        <v>-</v>
      </c>
      <c r="P41" s="14" t="str">
        <f t="shared" si="5"/>
        <v>-</v>
      </c>
      <c r="Q41" s="14" t="str">
        <f t="shared" si="6"/>
        <v>-</v>
      </c>
    </row>
    <row r="42" spans="2:17" ht="20.100000000000001" customHeight="1" thickBot="1" x14ac:dyDescent="0.25">
      <c r="B42" s="6" t="s">
        <v>9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14" t="str">
        <f t="shared" si="7"/>
        <v>-</v>
      </c>
      <c r="N42" s="14" t="str">
        <f t="shared" si="3"/>
        <v>-</v>
      </c>
      <c r="O42" s="14" t="str">
        <f t="shared" si="4"/>
        <v>-</v>
      </c>
      <c r="P42" s="14" t="str">
        <f t="shared" si="5"/>
        <v>-</v>
      </c>
      <c r="Q42" s="14" t="str">
        <f t="shared" si="6"/>
        <v>-</v>
      </c>
    </row>
    <row r="43" spans="2:17" ht="20.100000000000001" customHeight="1" thickBot="1" x14ac:dyDescent="0.25">
      <c r="B43" s="6" t="s">
        <v>10</v>
      </c>
      <c r="C43" s="23">
        <v>1</v>
      </c>
      <c r="D43" s="23">
        <v>0</v>
      </c>
      <c r="E43" s="23">
        <v>0</v>
      </c>
      <c r="F43" s="23">
        <v>1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14" t="str">
        <f t="shared" si="7"/>
        <v>-</v>
      </c>
      <c r="N43" s="14" t="str">
        <f t="shared" si="3"/>
        <v>-</v>
      </c>
      <c r="O43" s="14" t="str">
        <f t="shared" si="4"/>
        <v>-</v>
      </c>
      <c r="P43" s="14" t="str">
        <f t="shared" si="5"/>
        <v>-</v>
      </c>
      <c r="Q43" s="14" t="str">
        <f t="shared" si="6"/>
        <v>-</v>
      </c>
    </row>
    <row r="44" spans="2:17" ht="20.100000000000001" customHeight="1" thickBot="1" x14ac:dyDescent="0.25">
      <c r="B44" s="6" t="s">
        <v>11</v>
      </c>
      <c r="C44" s="23">
        <v>2</v>
      </c>
      <c r="D44" s="23">
        <v>0</v>
      </c>
      <c r="E44" s="23">
        <v>2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14" t="str">
        <f t="shared" si="7"/>
        <v>-</v>
      </c>
      <c r="N44" s="14" t="str">
        <f t="shared" si="3"/>
        <v>-</v>
      </c>
      <c r="O44" s="14" t="str">
        <f t="shared" si="4"/>
        <v>-</v>
      </c>
      <c r="P44" s="14" t="str">
        <f t="shared" si="5"/>
        <v>-</v>
      </c>
      <c r="Q44" s="14" t="str">
        <f t="shared" si="6"/>
        <v>-</v>
      </c>
    </row>
    <row r="45" spans="2:17" ht="20.100000000000001" customHeight="1" thickBot="1" x14ac:dyDescent="0.25">
      <c r="B45" s="6" t="s">
        <v>12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1</v>
      </c>
      <c r="I45" s="23">
        <v>0</v>
      </c>
      <c r="J45" s="23">
        <v>1</v>
      </c>
      <c r="K45" s="23">
        <v>0</v>
      </c>
      <c r="L45" s="23">
        <v>0</v>
      </c>
      <c r="M45" s="14" t="str">
        <f t="shared" si="7"/>
        <v>-</v>
      </c>
      <c r="N45" s="14" t="str">
        <f t="shared" si="3"/>
        <v>-</v>
      </c>
      <c r="O45" s="14" t="str">
        <f t="shared" si="4"/>
        <v>-</v>
      </c>
      <c r="P45" s="14" t="str">
        <f t="shared" si="5"/>
        <v>-</v>
      </c>
      <c r="Q45" s="14" t="str">
        <f t="shared" si="6"/>
        <v>-</v>
      </c>
    </row>
    <row r="46" spans="2:17" ht="20.100000000000001" customHeight="1" thickBot="1" x14ac:dyDescent="0.25">
      <c r="B46" s="6" t="s">
        <v>13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1</v>
      </c>
      <c r="I46" s="23">
        <v>1</v>
      </c>
      <c r="J46" s="23">
        <v>0</v>
      </c>
      <c r="K46" s="23">
        <v>0</v>
      </c>
      <c r="L46" s="23">
        <v>0</v>
      </c>
      <c r="M46" s="14" t="str">
        <f t="shared" si="7"/>
        <v>-</v>
      </c>
      <c r="N46" s="14" t="str">
        <f t="shared" si="3"/>
        <v>-</v>
      </c>
      <c r="O46" s="14" t="str">
        <f t="shared" si="4"/>
        <v>-</v>
      </c>
      <c r="P46" s="14" t="str">
        <f t="shared" si="5"/>
        <v>-</v>
      </c>
      <c r="Q46" s="14" t="str">
        <f t="shared" si="6"/>
        <v>-</v>
      </c>
    </row>
    <row r="47" spans="2:17" ht="20.100000000000001" customHeight="1" thickBot="1" x14ac:dyDescent="0.25">
      <c r="B47" s="6" t="s">
        <v>14</v>
      </c>
      <c r="C47" s="23">
        <v>1</v>
      </c>
      <c r="D47" s="23">
        <v>0</v>
      </c>
      <c r="E47" s="23">
        <v>0</v>
      </c>
      <c r="F47" s="23">
        <v>1</v>
      </c>
      <c r="G47" s="23">
        <v>0</v>
      </c>
      <c r="H47" s="23">
        <v>3</v>
      </c>
      <c r="I47" s="23">
        <v>1</v>
      </c>
      <c r="J47" s="23">
        <v>0</v>
      </c>
      <c r="K47" s="23">
        <v>2</v>
      </c>
      <c r="L47" s="23">
        <v>0</v>
      </c>
      <c r="M47" s="14">
        <f t="shared" si="7"/>
        <v>2</v>
      </c>
      <c r="N47" s="14" t="str">
        <f t="shared" si="3"/>
        <v>-</v>
      </c>
      <c r="O47" s="14" t="str">
        <f t="shared" si="4"/>
        <v>-</v>
      </c>
      <c r="P47" s="14">
        <f t="shared" si="5"/>
        <v>1</v>
      </c>
      <c r="Q47" s="14" t="str">
        <f t="shared" si="6"/>
        <v>-</v>
      </c>
    </row>
    <row r="48" spans="2:17" ht="20.100000000000001" customHeight="1" thickBot="1" x14ac:dyDescent="0.25">
      <c r="B48" s="6" t="s">
        <v>15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14" t="str">
        <f t="shared" si="7"/>
        <v>-</v>
      </c>
      <c r="N48" s="14" t="str">
        <f t="shared" si="3"/>
        <v>-</v>
      </c>
      <c r="O48" s="14" t="str">
        <f t="shared" si="4"/>
        <v>-</v>
      </c>
      <c r="P48" s="14" t="str">
        <f t="shared" si="5"/>
        <v>-</v>
      </c>
      <c r="Q48" s="14" t="str">
        <f t="shared" si="6"/>
        <v>-</v>
      </c>
    </row>
    <row r="49" spans="2:17" ht="20.100000000000001" customHeight="1" thickBot="1" x14ac:dyDescent="0.25">
      <c r="B49" s="6" t="s">
        <v>16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14" t="str">
        <f t="shared" si="7"/>
        <v>-</v>
      </c>
      <c r="N49" s="14" t="str">
        <f t="shared" si="3"/>
        <v>-</v>
      </c>
      <c r="O49" s="14" t="str">
        <f t="shared" si="4"/>
        <v>-</v>
      </c>
      <c r="P49" s="14" t="str">
        <f t="shared" si="5"/>
        <v>-</v>
      </c>
      <c r="Q49" s="14" t="str">
        <f t="shared" si="6"/>
        <v>-</v>
      </c>
    </row>
    <row r="50" spans="2:17" ht="20.100000000000001" customHeight="1" thickBot="1" x14ac:dyDescent="0.25">
      <c r="B50" s="7" t="s">
        <v>17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14" t="str">
        <f t="shared" si="7"/>
        <v>-</v>
      </c>
      <c r="N50" s="14" t="str">
        <f t="shared" si="3"/>
        <v>-</v>
      </c>
      <c r="O50" s="14" t="str">
        <f t="shared" si="4"/>
        <v>-</v>
      </c>
      <c r="P50" s="14" t="str">
        <f t="shared" si="5"/>
        <v>-</v>
      </c>
      <c r="Q50" s="14" t="str">
        <f t="shared" si="6"/>
        <v>-</v>
      </c>
    </row>
    <row r="51" spans="2:17" ht="20.100000000000001" customHeight="1" thickBot="1" x14ac:dyDescent="0.25">
      <c r="B51" s="8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14" t="str">
        <f t="shared" si="7"/>
        <v>-</v>
      </c>
      <c r="N51" s="14" t="str">
        <f t="shared" si="3"/>
        <v>-</v>
      </c>
      <c r="O51" s="14" t="str">
        <f t="shared" si="4"/>
        <v>-</v>
      </c>
      <c r="P51" s="14" t="str">
        <f t="shared" si="5"/>
        <v>-</v>
      </c>
      <c r="Q51" s="14" t="str">
        <f t="shared" si="6"/>
        <v>-</v>
      </c>
    </row>
    <row r="52" spans="2:17" ht="20.100000000000001" customHeight="1" thickBot="1" x14ac:dyDescent="0.25">
      <c r="B52" s="9" t="s">
        <v>19</v>
      </c>
      <c r="C52" s="12">
        <f>SUM(C35:C51)</f>
        <v>4</v>
      </c>
      <c r="D52" s="12">
        <f t="shared" ref="D52:L52" si="8">SUM(D35:D51)</f>
        <v>0</v>
      </c>
      <c r="E52" s="12">
        <f t="shared" si="8"/>
        <v>2</v>
      </c>
      <c r="F52" s="12">
        <f t="shared" si="8"/>
        <v>2</v>
      </c>
      <c r="G52" s="12">
        <f t="shared" si="8"/>
        <v>0</v>
      </c>
      <c r="H52" s="12">
        <f t="shared" si="8"/>
        <v>5</v>
      </c>
      <c r="I52" s="12">
        <f t="shared" si="8"/>
        <v>2</v>
      </c>
      <c r="J52" s="12">
        <f t="shared" si="8"/>
        <v>1</v>
      </c>
      <c r="K52" s="12">
        <f t="shared" si="8"/>
        <v>2</v>
      </c>
      <c r="L52" s="12">
        <f t="shared" si="8"/>
        <v>0</v>
      </c>
      <c r="M52" s="15">
        <f t="shared" si="7"/>
        <v>0.25</v>
      </c>
      <c r="N52" s="15" t="str">
        <f t="shared" si="3"/>
        <v>-</v>
      </c>
      <c r="O52" s="15">
        <f t="shared" si="4"/>
        <v>-0.5</v>
      </c>
      <c r="P52" s="15">
        <f t="shared" si="5"/>
        <v>0</v>
      </c>
      <c r="Q52" s="15" t="str">
        <f t="shared" si="6"/>
        <v>-</v>
      </c>
    </row>
    <row r="53" spans="2:17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</row>
  </sheetData>
  <mergeCells count="12">
    <mergeCell ref="C9:G9"/>
    <mergeCell ref="H9:L9"/>
    <mergeCell ref="M9:Q9"/>
    <mergeCell ref="C8:G8"/>
    <mergeCell ref="H8:L8"/>
    <mergeCell ref="M8:Q8"/>
    <mergeCell ref="C32:G32"/>
    <mergeCell ref="H32:L32"/>
    <mergeCell ref="M32:Q32"/>
    <mergeCell ref="C33:G33"/>
    <mergeCell ref="H33:L33"/>
    <mergeCell ref="M33:Q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R5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1.5" bestFit="1" customWidth="1"/>
    <col min="4" max="4" width="23" bestFit="1" customWidth="1"/>
    <col min="5" max="5" width="18.875" bestFit="1" customWidth="1"/>
    <col min="6" max="7" width="14.25" bestFit="1" customWidth="1"/>
    <col min="8" max="8" width="17.75" bestFit="1" customWidth="1"/>
    <col min="9" max="9" width="23.5" bestFit="1" customWidth="1"/>
    <col min="10" max="10" width="21.125" bestFit="1" customWidth="1"/>
    <col min="11" max="11" width="11.5" bestFit="1" customWidth="1"/>
    <col min="12" max="12" width="23" bestFit="1" customWidth="1"/>
    <col min="13" max="13" width="18.875" bestFit="1" customWidth="1"/>
    <col min="14" max="15" width="14.25" bestFit="1" customWidth="1"/>
    <col min="16" max="16" width="17.75" bestFit="1" customWidth="1"/>
    <col min="17" max="17" width="23.5" bestFit="1" customWidth="1"/>
    <col min="18" max="18" width="21.125" bestFit="1" customWidth="1"/>
    <col min="19" max="19" width="11.875" customWidth="1"/>
  </cols>
  <sheetData>
    <row r="7" spans="2:18" ht="26.25" customHeight="1" x14ac:dyDescent="0.2"/>
    <row r="8" spans="2:18" ht="44.1" customHeight="1" thickBot="1" x14ac:dyDescent="0.25">
      <c r="C8" s="32">
        <v>2024</v>
      </c>
      <c r="D8" s="33"/>
      <c r="E8" s="33"/>
      <c r="F8" s="33"/>
      <c r="G8" s="33"/>
      <c r="H8" s="33"/>
      <c r="I8" s="33"/>
      <c r="J8" s="33"/>
      <c r="K8" s="32">
        <v>2025</v>
      </c>
      <c r="L8" s="33"/>
      <c r="M8" s="33"/>
      <c r="N8" s="33"/>
      <c r="O8" s="33"/>
      <c r="P8" s="33"/>
      <c r="Q8" s="33"/>
      <c r="R8" s="33"/>
    </row>
    <row r="9" spans="2:18" ht="44.1" customHeight="1" thickBot="1" x14ac:dyDescent="0.25">
      <c r="C9" s="34" t="s">
        <v>20</v>
      </c>
      <c r="D9" s="36" t="s">
        <v>28</v>
      </c>
      <c r="E9" s="27" t="s">
        <v>21</v>
      </c>
      <c r="F9" s="29" t="s">
        <v>22</v>
      </c>
      <c r="G9" s="30"/>
      <c r="H9" s="31"/>
      <c r="I9" s="27" t="s">
        <v>23</v>
      </c>
      <c r="J9" s="27" t="s">
        <v>24</v>
      </c>
      <c r="K9" s="27" t="s">
        <v>20</v>
      </c>
      <c r="L9" s="36" t="s">
        <v>28</v>
      </c>
      <c r="M9" s="27" t="s">
        <v>21</v>
      </c>
      <c r="N9" s="29" t="s">
        <v>22</v>
      </c>
      <c r="O9" s="30"/>
      <c r="P9" s="31"/>
      <c r="Q9" s="27" t="s">
        <v>23</v>
      </c>
      <c r="R9" s="27" t="s">
        <v>24</v>
      </c>
    </row>
    <row r="10" spans="2:18" ht="44.1" customHeight="1" thickBot="1" x14ac:dyDescent="0.25">
      <c r="C10" s="35"/>
      <c r="D10" s="37"/>
      <c r="E10" s="28"/>
      <c r="F10" s="10" t="s">
        <v>25</v>
      </c>
      <c r="G10" s="10" t="s">
        <v>26</v>
      </c>
      <c r="H10" s="10" t="s">
        <v>27</v>
      </c>
      <c r="I10" s="28"/>
      <c r="J10" s="28"/>
      <c r="K10" s="28"/>
      <c r="L10" s="37"/>
      <c r="M10" s="28"/>
      <c r="N10" s="10" t="s">
        <v>25</v>
      </c>
      <c r="O10" s="10" t="s">
        <v>26</v>
      </c>
      <c r="P10" s="10" t="s">
        <v>27</v>
      </c>
      <c r="Q10" s="28"/>
      <c r="R10" s="28"/>
    </row>
    <row r="11" spans="2:18" ht="20.100000000000001" customHeight="1" thickBot="1" x14ac:dyDescent="0.25">
      <c r="B11" s="5" t="s">
        <v>2</v>
      </c>
      <c r="C11" s="11">
        <v>40168</v>
      </c>
      <c r="D11" s="11">
        <v>255</v>
      </c>
      <c r="E11" s="11">
        <v>35</v>
      </c>
      <c r="F11" s="11">
        <v>29727</v>
      </c>
      <c r="G11" s="11">
        <v>494</v>
      </c>
      <c r="H11" s="11">
        <v>5691</v>
      </c>
      <c r="I11" s="11">
        <v>2586</v>
      </c>
      <c r="J11" s="11">
        <v>1380</v>
      </c>
      <c r="K11" s="11">
        <v>41316</v>
      </c>
      <c r="L11" s="11">
        <v>333</v>
      </c>
      <c r="M11" s="11">
        <v>38</v>
      </c>
      <c r="N11" s="11">
        <v>29594</v>
      </c>
      <c r="O11" s="11">
        <v>684</v>
      </c>
      <c r="P11" s="11">
        <v>5309</v>
      </c>
      <c r="Q11" s="11">
        <v>3550</v>
      </c>
      <c r="R11" s="11">
        <v>1808</v>
      </c>
    </row>
    <row r="12" spans="2:18" ht="20.100000000000001" customHeight="1" thickBot="1" x14ac:dyDescent="0.25">
      <c r="B12" s="6" t="s">
        <v>3</v>
      </c>
      <c r="C12" s="11">
        <v>5183</v>
      </c>
      <c r="D12" s="11">
        <v>30</v>
      </c>
      <c r="E12" s="11">
        <v>15</v>
      </c>
      <c r="F12" s="11">
        <v>3069</v>
      </c>
      <c r="G12" s="11">
        <v>127</v>
      </c>
      <c r="H12" s="11">
        <v>1415</v>
      </c>
      <c r="I12" s="11">
        <v>458</v>
      </c>
      <c r="J12" s="11">
        <v>69</v>
      </c>
      <c r="K12" s="11">
        <v>4944</v>
      </c>
      <c r="L12" s="11">
        <v>46</v>
      </c>
      <c r="M12" s="11">
        <v>7</v>
      </c>
      <c r="N12" s="11">
        <v>3128</v>
      </c>
      <c r="O12" s="11">
        <v>73</v>
      </c>
      <c r="P12" s="11">
        <v>1275</v>
      </c>
      <c r="Q12" s="11">
        <v>310</v>
      </c>
      <c r="R12" s="11">
        <v>105</v>
      </c>
    </row>
    <row r="13" spans="2:18" ht="20.100000000000001" customHeight="1" thickBot="1" x14ac:dyDescent="0.25">
      <c r="B13" s="6" t="s">
        <v>4</v>
      </c>
      <c r="C13" s="11">
        <v>3505</v>
      </c>
      <c r="D13" s="11">
        <v>19</v>
      </c>
      <c r="E13" s="11">
        <v>8</v>
      </c>
      <c r="F13" s="11">
        <v>2305</v>
      </c>
      <c r="G13" s="11">
        <v>25</v>
      </c>
      <c r="H13" s="11">
        <v>587</v>
      </c>
      <c r="I13" s="11">
        <v>466</v>
      </c>
      <c r="J13" s="11">
        <v>95</v>
      </c>
      <c r="K13" s="11">
        <v>3610</v>
      </c>
      <c r="L13" s="11">
        <v>52</v>
      </c>
      <c r="M13" s="11">
        <v>8</v>
      </c>
      <c r="N13" s="11">
        <v>2039</v>
      </c>
      <c r="O13" s="11">
        <v>37</v>
      </c>
      <c r="P13" s="11">
        <v>705</v>
      </c>
      <c r="Q13" s="11">
        <v>562</v>
      </c>
      <c r="R13" s="11">
        <v>207</v>
      </c>
    </row>
    <row r="14" spans="2:18" ht="20.100000000000001" customHeight="1" thickBot="1" x14ac:dyDescent="0.25">
      <c r="B14" s="6" t="s">
        <v>5</v>
      </c>
      <c r="C14" s="11">
        <v>7785</v>
      </c>
      <c r="D14" s="11">
        <v>415</v>
      </c>
      <c r="E14" s="11">
        <v>63</v>
      </c>
      <c r="F14" s="11">
        <v>4463</v>
      </c>
      <c r="G14" s="11">
        <v>258</v>
      </c>
      <c r="H14" s="11">
        <v>1521</v>
      </c>
      <c r="I14" s="11">
        <v>970</v>
      </c>
      <c r="J14" s="11">
        <v>95</v>
      </c>
      <c r="K14" s="11">
        <v>7933</v>
      </c>
      <c r="L14" s="11">
        <v>354</v>
      </c>
      <c r="M14" s="11">
        <v>95</v>
      </c>
      <c r="N14" s="11">
        <v>4365</v>
      </c>
      <c r="O14" s="11">
        <v>283</v>
      </c>
      <c r="P14" s="11">
        <v>1670</v>
      </c>
      <c r="Q14" s="11">
        <v>909</v>
      </c>
      <c r="R14" s="11">
        <v>257</v>
      </c>
    </row>
    <row r="15" spans="2:18" ht="20.100000000000001" customHeight="1" thickBot="1" x14ac:dyDescent="0.25">
      <c r="B15" s="6" t="s">
        <v>6</v>
      </c>
      <c r="C15" s="11">
        <v>11503</v>
      </c>
      <c r="D15" s="11">
        <v>64</v>
      </c>
      <c r="E15" s="11">
        <v>20</v>
      </c>
      <c r="F15" s="11">
        <v>7565</v>
      </c>
      <c r="G15" s="11">
        <v>227</v>
      </c>
      <c r="H15" s="11">
        <v>1777</v>
      </c>
      <c r="I15" s="11">
        <v>1580</v>
      </c>
      <c r="J15" s="11">
        <v>270</v>
      </c>
      <c r="K15" s="11">
        <v>11451</v>
      </c>
      <c r="L15" s="11">
        <v>56</v>
      </c>
      <c r="M15" s="11">
        <v>6</v>
      </c>
      <c r="N15" s="11">
        <v>7169</v>
      </c>
      <c r="O15" s="11">
        <v>299</v>
      </c>
      <c r="P15" s="11">
        <v>2049</v>
      </c>
      <c r="Q15" s="11">
        <v>1637</v>
      </c>
      <c r="R15" s="11">
        <v>235</v>
      </c>
    </row>
    <row r="16" spans="2:18" ht="20.100000000000001" customHeight="1" thickBot="1" x14ac:dyDescent="0.25">
      <c r="B16" s="6" t="s">
        <v>7</v>
      </c>
      <c r="C16" s="11">
        <v>2459</v>
      </c>
      <c r="D16" s="11">
        <v>10</v>
      </c>
      <c r="E16" s="11">
        <v>0</v>
      </c>
      <c r="F16" s="11">
        <v>1438</v>
      </c>
      <c r="G16" s="11">
        <v>38</v>
      </c>
      <c r="H16" s="11">
        <v>385</v>
      </c>
      <c r="I16" s="11">
        <v>142</v>
      </c>
      <c r="J16" s="11">
        <v>446</v>
      </c>
      <c r="K16" s="11">
        <v>2488</v>
      </c>
      <c r="L16" s="11">
        <v>0</v>
      </c>
      <c r="M16" s="11">
        <v>0</v>
      </c>
      <c r="N16" s="11">
        <v>1650</v>
      </c>
      <c r="O16" s="11">
        <v>29</v>
      </c>
      <c r="P16" s="11">
        <v>589</v>
      </c>
      <c r="Q16" s="11">
        <v>134</v>
      </c>
      <c r="R16" s="11">
        <v>86</v>
      </c>
    </row>
    <row r="17" spans="2:18" ht="20.100000000000001" customHeight="1" thickBot="1" x14ac:dyDescent="0.25">
      <c r="B17" s="6" t="s">
        <v>8</v>
      </c>
      <c r="C17" s="11">
        <v>6052</v>
      </c>
      <c r="D17" s="11">
        <v>55</v>
      </c>
      <c r="E17" s="11">
        <v>0</v>
      </c>
      <c r="F17" s="11">
        <v>4801</v>
      </c>
      <c r="G17" s="11">
        <v>183</v>
      </c>
      <c r="H17" s="11">
        <v>756</v>
      </c>
      <c r="I17" s="11">
        <v>97</v>
      </c>
      <c r="J17" s="11">
        <v>160</v>
      </c>
      <c r="K17" s="11">
        <v>6416</v>
      </c>
      <c r="L17" s="11">
        <v>32</v>
      </c>
      <c r="M17" s="11">
        <v>3</v>
      </c>
      <c r="N17" s="11">
        <v>4884</v>
      </c>
      <c r="O17" s="11">
        <v>179</v>
      </c>
      <c r="P17" s="11">
        <v>1120</v>
      </c>
      <c r="Q17" s="11">
        <v>115</v>
      </c>
      <c r="R17" s="11">
        <v>83</v>
      </c>
    </row>
    <row r="18" spans="2:18" ht="20.100000000000001" customHeight="1" thickBot="1" x14ac:dyDescent="0.25">
      <c r="B18" s="6" t="s">
        <v>9</v>
      </c>
      <c r="C18" s="11">
        <v>6795</v>
      </c>
      <c r="D18" s="11">
        <v>86</v>
      </c>
      <c r="E18" s="11">
        <v>5</v>
      </c>
      <c r="F18" s="11">
        <v>5009</v>
      </c>
      <c r="G18" s="11">
        <v>174</v>
      </c>
      <c r="H18" s="11">
        <v>908</v>
      </c>
      <c r="I18" s="11">
        <v>473</v>
      </c>
      <c r="J18" s="11">
        <v>140</v>
      </c>
      <c r="K18" s="11">
        <v>7446</v>
      </c>
      <c r="L18" s="11">
        <v>73</v>
      </c>
      <c r="M18" s="11">
        <v>23</v>
      </c>
      <c r="N18" s="11">
        <v>5602</v>
      </c>
      <c r="O18" s="11">
        <v>117</v>
      </c>
      <c r="P18" s="11">
        <v>966</v>
      </c>
      <c r="Q18" s="11">
        <v>415</v>
      </c>
      <c r="R18" s="11">
        <v>250</v>
      </c>
    </row>
    <row r="19" spans="2:18" ht="20.100000000000001" customHeight="1" thickBot="1" x14ac:dyDescent="0.25">
      <c r="B19" s="6" t="s">
        <v>10</v>
      </c>
      <c r="C19" s="11">
        <v>25489</v>
      </c>
      <c r="D19" s="11">
        <v>184</v>
      </c>
      <c r="E19" s="11">
        <v>31</v>
      </c>
      <c r="F19" s="11">
        <v>19228</v>
      </c>
      <c r="G19" s="11">
        <v>316</v>
      </c>
      <c r="H19" s="11">
        <v>3528</v>
      </c>
      <c r="I19" s="11">
        <v>1995</v>
      </c>
      <c r="J19" s="11">
        <v>207</v>
      </c>
      <c r="K19" s="11">
        <v>25970</v>
      </c>
      <c r="L19" s="11">
        <v>103</v>
      </c>
      <c r="M19" s="11">
        <v>59</v>
      </c>
      <c r="N19" s="11">
        <v>20093</v>
      </c>
      <c r="O19" s="11">
        <v>436</v>
      </c>
      <c r="P19" s="11">
        <v>3356</v>
      </c>
      <c r="Q19" s="11">
        <v>1707</v>
      </c>
      <c r="R19" s="11">
        <v>216</v>
      </c>
    </row>
    <row r="20" spans="2:18" ht="20.100000000000001" customHeight="1" thickBot="1" x14ac:dyDescent="0.25">
      <c r="B20" s="6" t="s">
        <v>11</v>
      </c>
      <c r="C20" s="11">
        <v>27708</v>
      </c>
      <c r="D20" s="11">
        <v>261</v>
      </c>
      <c r="E20" s="11">
        <v>17</v>
      </c>
      <c r="F20" s="11">
        <v>18400</v>
      </c>
      <c r="G20" s="11">
        <v>573</v>
      </c>
      <c r="H20" s="11">
        <v>4365</v>
      </c>
      <c r="I20" s="11">
        <v>2878</v>
      </c>
      <c r="J20" s="11">
        <v>1214</v>
      </c>
      <c r="K20" s="11">
        <v>27743</v>
      </c>
      <c r="L20" s="11">
        <v>257</v>
      </c>
      <c r="M20" s="11">
        <v>99</v>
      </c>
      <c r="N20" s="11">
        <v>18310</v>
      </c>
      <c r="O20" s="11">
        <v>586</v>
      </c>
      <c r="P20" s="11">
        <v>4428</v>
      </c>
      <c r="Q20" s="11">
        <v>2605</v>
      </c>
      <c r="R20" s="11">
        <v>1458</v>
      </c>
    </row>
    <row r="21" spans="2:18" ht="20.100000000000001" customHeight="1" thickBot="1" x14ac:dyDescent="0.25">
      <c r="B21" s="6" t="s">
        <v>12</v>
      </c>
      <c r="C21" s="11">
        <v>3299</v>
      </c>
      <c r="D21" s="11">
        <v>49</v>
      </c>
      <c r="E21" s="11">
        <v>17</v>
      </c>
      <c r="F21" s="11">
        <v>2105</v>
      </c>
      <c r="G21" s="11">
        <v>151</v>
      </c>
      <c r="H21" s="11">
        <v>718</v>
      </c>
      <c r="I21" s="11">
        <v>185</v>
      </c>
      <c r="J21" s="11">
        <v>74</v>
      </c>
      <c r="K21" s="11">
        <v>3357</v>
      </c>
      <c r="L21" s="11">
        <v>24</v>
      </c>
      <c r="M21" s="11">
        <v>11</v>
      </c>
      <c r="N21" s="11">
        <v>2487</v>
      </c>
      <c r="O21" s="11">
        <v>64</v>
      </c>
      <c r="P21" s="11">
        <v>614</v>
      </c>
      <c r="Q21" s="11">
        <v>137</v>
      </c>
      <c r="R21" s="11">
        <v>20</v>
      </c>
    </row>
    <row r="22" spans="2:18" ht="20.100000000000001" customHeight="1" thickBot="1" x14ac:dyDescent="0.25">
      <c r="B22" s="6" t="s">
        <v>13</v>
      </c>
      <c r="C22" s="11">
        <v>7602</v>
      </c>
      <c r="D22" s="11">
        <v>95</v>
      </c>
      <c r="E22" s="11">
        <v>10</v>
      </c>
      <c r="F22" s="11">
        <v>5530</v>
      </c>
      <c r="G22" s="11">
        <v>130</v>
      </c>
      <c r="H22" s="11">
        <v>1247</v>
      </c>
      <c r="I22" s="11">
        <v>375</v>
      </c>
      <c r="J22" s="11">
        <v>215</v>
      </c>
      <c r="K22" s="11">
        <v>8100</v>
      </c>
      <c r="L22" s="11">
        <v>68</v>
      </c>
      <c r="M22" s="11">
        <v>0</v>
      </c>
      <c r="N22" s="11">
        <v>6571</v>
      </c>
      <c r="O22" s="11">
        <v>141</v>
      </c>
      <c r="P22" s="11">
        <v>974</v>
      </c>
      <c r="Q22" s="11">
        <v>246</v>
      </c>
      <c r="R22" s="11">
        <v>100</v>
      </c>
    </row>
    <row r="23" spans="2:18" ht="20.100000000000001" customHeight="1" thickBot="1" x14ac:dyDescent="0.25">
      <c r="B23" s="6" t="s">
        <v>14</v>
      </c>
      <c r="C23" s="11">
        <v>32004</v>
      </c>
      <c r="D23" s="11">
        <v>254</v>
      </c>
      <c r="E23" s="11">
        <v>59</v>
      </c>
      <c r="F23" s="11">
        <v>23819</v>
      </c>
      <c r="G23" s="11">
        <v>471</v>
      </c>
      <c r="H23" s="11">
        <v>4963</v>
      </c>
      <c r="I23" s="11">
        <v>1406</v>
      </c>
      <c r="J23" s="11">
        <v>1032</v>
      </c>
      <c r="K23" s="11">
        <v>33516</v>
      </c>
      <c r="L23" s="11">
        <v>237</v>
      </c>
      <c r="M23" s="11">
        <v>108</v>
      </c>
      <c r="N23" s="11">
        <v>24665</v>
      </c>
      <c r="O23" s="11">
        <v>289</v>
      </c>
      <c r="P23" s="11">
        <v>5791</v>
      </c>
      <c r="Q23" s="11">
        <v>1366</v>
      </c>
      <c r="R23" s="11">
        <v>1060</v>
      </c>
    </row>
    <row r="24" spans="2:18" ht="20.100000000000001" customHeight="1" thickBot="1" x14ac:dyDescent="0.25">
      <c r="B24" s="6" t="s">
        <v>15</v>
      </c>
      <c r="C24" s="11">
        <v>8046</v>
      </c>
      <c r="D24" s="11">
        <v>49</v>
      </c>
      <c r="E24" s="11">
        <v>3</v>
      </c>
      <c r="F24" s="11">
        <v>5761</v>
      </c>
      <c r="G24" s="11">
        <v>194</v>
      </c>
      <c r="H24" s="11">
        <v>1513</v>
      </c>
      <c r="I24" s="11">
        <v>422</v>
      </c>
      <c r="J24" s="11">
        <v>104</v>
      </c>
      <c r="K24" s="11">
        <v>7889</v>
      </c>
      <c r="L24" s="11">
        <v>17</v>
      </c>
      <c r="M24" s="11">
        <v>16</v>
      </c>
      <c r="N24" s="11">
        <v>5245</v>
      </c>
      <c r="O24" s="11">
        <v>185</v>
      </c>
      <c r="P24" s="11">
        <v>1742</v>
      </c>
      <c r="Q24" s="11">
        <v>526</v>
      </c>
      <c r="R24" s="11">
        <v>158</v>
      </c>
    </row>
    <row r="25" spans="2:18" ht="20.100000000000001" customHeight="1" thickBot="1" x14ac:dyDescent="0.25">
      <c r="B25" s="6" t="s">
        <v>16</v>
      </c>
      <c r="C25" s="11">
        <v>3816</v>
      </c>
      <c r="D25" s="11">
        <v>24</v>
      </c>
      <c r="E25" s="11">
        <v>5</v>
      </c>
      <c r="F25" s="11">
        <v>3103</v>
      </c>
      <c r="G25" s="11">
        <v>32</v>
      </c>
      <c r="H25" s="11">
        <v>421</v>
      </c>
      <c r="I25" s="11">
        <v>87</v>
      </c>
      <c r="J25" s="11">
        <v>144</v>
      </c>
      <c r="K25" s="11">
        <v>3863</v>
      </c>
      <c r="L25" s="11">
        <v>0</v>
      </c>
      <c r="M25" s="11">
        <v>0</v>
      </c>
      <c r="N25" s="11">
        <v>2983</v>
      </c>
      <c r="O25" s="11">
        <v>26</v>
      </c>
      <c r="P25" s="11">
        <v>544</v>
      </c>
      <c r="Q25" s="11">
        <v>90</v>
      </c>
      <c r="R25" s="11">
        <v>220</v>
      </c>
    </row>
    <row r="26" spans="2:18" ht="20.100000000000001" customHeight="1" thickBot="1" x14ac:dyDescent="0.25">
      <c r="B26" s="7" t="s">
        <v>17</v>
      </c>
      <c r="C26" s="11">
        <v>6675</v>
      </c>
      <c r="D26" s="11">
        <v>136</v>
      </c>
      <c r="E26" s="11">
        <v>2</v>
      </c>
      <c r="F26" s="11">
        <v>4345</v>
      </c>
      <c r="G26" s="11">
        <v>84</v>
      </c>
      <c r="H26" s="11">
        <v>1794</v>
      </c>
      <c r="I26" s="11">
        <v>191</v>
      </c>
      <c r="J26" s="11">
        <v>123</v>
      </c>
      <c r="K26" s="11">
        <v>7147</v>
      </c>
      <c r="L26" s="11">
        <v>151</v>
      </c>
      <c r="M26" s="11">
        <v>35</v>
      </c>
      <c r="N26" s="11">
        <v>4805</v>
      </c>
      <c r="O26" s="11">
        <v>70</v>
      </c>
      <c r="P26" s="11">
        <v>1857</v>
      </c>
      <c r="Q26" s="11">
        <v>136</v>
      </c>
      <c r="R26" s="11">
        <v>93</v>
      </c>
    </row>
    <row r="27" spans="2:18" ht="20.100000000000001" customHeight="1" thickBot="1" x14ac:dyDescent="0.25">
      <c r="B27" s="8" t="s">
        <v>18</v>
      </c>
      <c r="C27" s="11">
        <v>1005</v>
      </c>
      <c r="D27" s="11">
        <v>2</v>
      </c>
      <c r="E27" s="11">
        <v>0</v>
      </c>
      <c r="F27" s="11">
        <v>899</v>
      </c>
      <c r="G27" s="11">
        <v>1</v>
      </c>
      <c r="H27" s="11">
        <v>103</v>
      </c>
      <c r="I27" s="11">
        <v>0</v>
      </c>
      <c r="J27" s="11">
        <v>0</v>
      </c>
      <c r="K27" s="11">
        <v>1153</v>
      </c>
      <c r="L27" s="11">
        <v>0</v>
      </c>
      <c r="M27" s="11">
        <v>0</v>
      </c>
      <c r="N27" s="11">
        <v>945</v>
      </c>
      <c r="O27" s="11">
        <v>0</v>
      </c>
      <c r="P27" s="11">
        <v>208</v>
      </c>
      <c r="Q27" s="11">
        <v>0</v>
      </c>
      <c r="R27" s="11">
        <v>0</v>
      </c>
    </row>
    <row r="28" spans="2:18" ht="20.100000000000001" customHeight="1" thickBot="1" x14ac:dyDescent="0.25">
      <c r="B28" s="9" t="s">
        <v>19</v>
      </c>
      <c r="C28" s="12">
        <f>SUM(C11:C27)</f>
        <v>199094</v>
      </c>
      <c r="D28" s="12">
        <f t="shared" ref="D28:R28" si="0">SUM(D11:D27)</f>
        <v>1988</v>
      </c>
      <c r="E28" s="12">
        <f t="shared" si="0"/>
        <v>290</v>
      </c>
      <c r="F28" s="12">
        <f t="shared" si="0"/>
        <v>141567</v>
      </c>
      <c r="G28" s="12">
        <f t="shared" si="0"/>
        <v>3478</v>
      </c>
      <c r="H28" s="12">
        <f t="shared" si="0"/>
        <v>31692</v>
      </c>
      <c r="I28" s="12">
        <f t="shared" si="0"/>
        <v>14311</v>
      </c>
      <c r="J28" s="12">
        <f t="shared" si="0"/>
        <v>5768</v>
      </c>
      <c r="K28" s="12">
        <f t="shared" si="0"/>
        <v>204342</v>
      </c>
      <c r="L28" s="12">
        <f t="shared" si="0"/>
        <v>1803</v>
      </c>
      <c r="M28" s="12">
        <f t="shared" si="0"/>
        <v>508</v>
      </c>
      <c r="N28" s="12">
        <f t="shared" si="0"/>
        <v>144535</v>
      </c>
      <c r="O28" s="12">
        <f t="shared" si="0"/>
        <v>3498</v>
      </c>
      <c r="P28" s="12">
        <f t="shared" si="0"/>
        <v>33197</v>
      </c>
      <c r="Q28" s="12">
        <f t="shared" si="0"/>
        <v>14445</v>
      </c>
      <c r="R28" s="12">
        <f t="shared" si="0"/>
        <v>6356</v>
      </c>
    </row>
    <row r="29" spans="2:18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2" spans="2:18" ht="15" thickBot="1" x14ac:dyDescent="0.25">
      <c r="B32" s="13"/>
      <c r="C32" s="32" t="s">
        <v>109</v>
      </c>
      <c r="D32" s="33"/>
      <c r="E32" s="33"/>
      <c r="F32" s="33"/>
      <c r="G32" s="33"/>
      <c r="H32" s="33"/>
      <c r="I32" s="33"/>
      <c r="J32" s="33"/>
    </row>
    <row r="33" spans="2:10" ht="15" thickBot="1" x14ac:dyDescent="0.25">
      <c r="B33" s="13"/>
      <c r="C33" s="44" t="s">
        <v>119</v>
      </c>
      <c r="D33" s="44"/>
      <c r="E33" s="44"/>
      <c r="F33" s="44"/>
      <c r="G33" s="44"/>
      <c r="H33" s="44"/>
      <c r="I33" s="44"/>
      <c r="J33" s="44"/>
    </row>
    <row r="34" spans="2:10" ht="44.25" customHeight="1" thickBot="1" x14ac:dyDescent="0.25">
      <c r="B34" s="13"/>
      <c r="C34" s="34" t="s">
        <v>20</v>
      </c>
      <c r="D34" s="36" t="s">
        <v>28</v>
      </c>
      <c r="E34" s="27" t="s">
        <v>21</v>
      </c>
      <c r="F34" s="41" t="s">
        <v>22</v>
      </c>
      <c r="G34" s="42"/>
      <c r="H34" s="43"/>
      <c r="I34" s="27" t="s">
        <v>23</v>
      </c>
      <c r="J34" s="27" t="s">
        <v>24</v>
      </c>
    </row>
    <row r="35" spans="2:10" ht="44.25" customHeight="1" thickBot="1" x14ac:dyDescent="0.25">
      <c r="B35" s="13"/>
      <c r="C35" s="38"/>
      <c r="D35" s="39"/>
      <c r="E35" s="40"/>
      <c r="F35" s="10" t="s">
        <v>25</v>
      </c>
      <c r="G35" s="10" t="s">
        <v>26</v>
      </c>
      <c r="H35" s="10" t="s">
        <v>27</v>
      </c>
      <c r="I35" s="40"/>
      <c r="J35" s="40"/>
    </row>
    <row r="36" spans="2:10" ht="20.100000000000001" customHeight="1" thickBot="1" x14ac:dyDescent="0.25">
      <c r="B36" s="5" t="s">
        <v>2</v>
      </c>
      <c r="C36" s="14">
        <f t="shared" ref="C36:J36" si="1">IF(C11&gt;0,(K11-C11)/C11,"-")</f>
        <v>2.8579964150567617E-2</v>
      </c>
      <c r="D36" s="14">
        <f t="shared" si="1"/>
        <v>0.30588235294117649</v>
      </c>
      <c r="E36" s="14">
        <f t="shared" si="1"/>
        <v>8.5714285714285715E-2</v>
      </c>
      <c r="F36" s="14">
        <f t="shared" si="1"/>
        <v>-4.4740471625121939E-3</v>
      </c>
      <c r="G36" s="14">
        <f t="shared" si="1"/>
        <v>0.38461538461538464</v>
      </c>
      <c r="H36" s="14">
        <f t="shared" si="1"/>
        <v>-6.7123528378140923E-2</v>
      </c>
      <c r="I36" s="14">
        <f t="shared" si="1"/>
        <v>0.37277648878576952</v>
      </c>
      <c r="J36" s="14">
        <f t="shared" si="1"/>
        <v>0.31014492753623191</v>
      </c>
    </row>
    <row r="37" spans="2:10" ht="20.100000000000001" customHeight="1" thickBot="1" x14ac:dyDescent="0.25">
      <c r="B37" s="6" t="s">
        <v>3</v>
      </c>
      <c r="C37" s="14">
        <f t="shared" ref="C37:J37" si="2">IF(C12&gt;0,(K12-C12)/C12,"-")</f>
        <v>-4.6112290179432761E-2</v>
      </c>
      <c r="D37" s="14">
        <f t="shared" si="2"/>
        <v>0.53333333333333333</v>
      </c>
      <c r="E37" s="14">
        <f t="shared" si="2"/>
        <v>-0.53333333333333333</v>
      </c>
      <c r="F37" s="14">
        <f t="shared" si="2"/>
        <v>1.9224503095470837E-2</v>
      </c>
      <c r="G37" s="14">
        <f t="shared" si="2"/>
        <v>-0.42519685039370081</v>
      </c>
      <c r="H37" s="14">
        <f t="shared" si="2"/>
        <v>-9.8939929328621903E-2</v>
      </c>
      <c r="I37" s="14">
        <f t="shared" si="2"/>
        <v>-0.32314410480349343</v>
      </c>
      <c r="J37" s="14">
        <f t="shared" si="2"/>
        <v>0.52173913043478259</v>
      </c>
    </row>
    <row r="38" spans="2:10" ht="20.100000000000001" customHeight="1" thickBot="1" x14ac:dyDescent="0.25">
      <c r="B38" s="6" t="s">
        <v>4</v>
      </c>
      <c r="C38" s="14">
        <f t="shared" ref="C38:J38" si="3">IF(C13&gt;0,(K13-C13)/C13,"-")</f>
        <v>2.9957203994293864E-2</v>
      </c>
      <c r="D38" s="14">
        <f t="shared" si="3"/>
        <v>1.736842105263158</v>
      </c>
      <c r="E38" s="14">
        <f t="shared" si="3"/>
        <v>0</v>
      </c>
      <c r="F38" s="14">
        <f t="shared" si="3"/>
        <v>-0.11540130151843818</v>
      </c>
      <c r="G38" s="14">
        <f t="shared" si="3"/>
        <v>0.48</v>
      </c>
      <c r="H38" s="14">
        <f t="shared" si="3"/>
        <v>0.20102214650766609</v>
      </c>
      <c r="I38" s="14">
        <f t="shared" si="3"/>
        <v>0.20600858369098712</v>
      </c>
      <c r="J38" s="14">
        <f t="shared" si="3"/>
        <v>1.1789473684210525</v>
      </c>
    </row>
    <row r="39" spans="2:10" ht="20.100000000000001" customHeight="1" thickBot="1" x14ac:dyDescent="0.25">
      <c r="B39" s="6" t="s">
        <v>5</v>
      </c>
      <c r="C39" s="14">
        <f t="shared" ref="C39:J39" si="4">IF(C14&gt;0,(K14-C14)/C14,"-")</f>
        <v>1.9010918432883751E-2</v>
      </c>
      <c r="D39" s="14">
        <f t="shared" si="4"/>
        <v>-0.14698795180722893</v>
      </c>
      <c r="E39" s="14">
        <f t="shared" si="4"/>
        <v>0.50793650793650791</v>
      </c>
      <c r="F39" s="14">
        <f t="shared" si="4"/>
        <v>-2.1958323997311225E-2</v>
      </c>
      <c r="G39" s="14">
        <f t="shared" si="4"/>
        <v>9.6899224806201556E-2</v>
      </c>
      <c r="H39" s="14">
        <f t="shared" si="4"/>
        <v>9.7961867192636429E-2</v>
      </c>
      <c r="I39" s="14">
        <f t="shared" si="4"/>
        <v>-6.2886597938144329E-2</v>
      </c>
      <c r="J39" s="14">
        <f t="shared" si="4"/>
        <v>1.7052631578947368</v>
      </c>
    </row>
    <row r="40" spans="2:10" ht="20.100000000000001" customHeight="1" thickBot="1" x14ac:dyDescent="0.25">
      <c r="B40" s="6" t="s">
        <v>6</v>
      </c>
      <c r="C40" s="14">
        <f t="shared" ref="C40:J40" si="5">IF(C15&gt;0,(K15-C15)/C15,"-")</f>
        <v>-4.5205598539511428E-3</v>
      </c>
      <c r="D40" s="14">
        <f t="shared" si="5"/>
        <v>-0.125</v>
      </c>
      <c r="E40" s="14">
        <f t="shared" si="5"/>
        <v>-0.7</v>
      </c>
      <c r="F40" s="14">
        <f t="shared" si="5"/>
        <v>-5.2346331791143424E-2</v>
      </c>
      <c r="G40" s="14">
        <f t="shared" si="5"/>
        <v>0.31718061674008813</v>
      </c>
      <c r="H40" s="14">
        <f t="shared" si="5"/>
        <v>0.1530669667979741</v>
      </c>
      <c r="I40" s="14">
        <f t="shared" si="5"/>
        <v>3.6075949367088606E-2</v>
      </c>
      <c r="J40" s="14">
        <f t="shared" si="5"/>
        <v>-0.12962962962962962</v>
      </c>
    </row>
    <row r="41" spans="2:10" ht="20.100000000000001" customHeight="1" thickBot="1" x14ac:dyDescent="0.25">
      <c r="B41" s="6" t="s">
        <v>7</v>
      </c>
      <c r="C41" s="14">
        <f t="shared" ref="C41:J41" si="6">IF(C16&gt;0,(K16-C16)/C16,"-")</f>
        <v>1.1793411956079707E-2</v>
      </c>
      <c r="D41" s="14">
        <f t="shared" si="6"/>
        <v>-1</v>
      </c>
      <c r="E41" s="14" t="str">
        <f t="shared" si="6"/>
        <v>-</v>
      </c>
      <c r="F41" s="14">
        <f t="shared" si="6"/>
        <v>0.1474269819193324</v>
      </c>
      <c r="G41" s="14">
        <f t="shared" si="6"/>
        <v>-0.23684210526315788</v>
      </c>
      <c r="H41" s="14">
        <f t="shared" si="6"/>
        <v>0.52987012987012982</v>
      </c>
      <c r="I41" s="14">
        <f t="shared" si="6"/>
        <v>-5.6338028169014086E-2</v>
      </c>
      <c r="J41" s="14">
        <f t="shared" si="6"/>
        <v>-0.80717488789237668</v>
      </c>
    </row>
    <row r="42" spans="2:10" ht="20.100000000000001" customHeight="1" thickBot="1" x14ac:dyDescent="0.25">
      <c r="B42" s="6" t="s">
        <v>8</v>
      </c>
      <c r="C42" s="14">
        <f t="shared" ref="C42:J42" si="7">IF(C17&gt;0,(K17-C17)/C17,"-")</f>
        <v>6.014540647719762E-2</v>
      </c>
      <c r="D42" s="14">
        <f t="shared" si="7"/>
        <v>-0.41818181818181815</v>
      </c>
      <c r="E42" s="14" t="str">
        <f t="shared" si="7"/>
        <v>-</v>
      </c>
      <c r="F42" s="14">
        <f t="shared" si="7"/>
        <v>1.7288064986461155E-2</v>
      </c>
      <c r="G42" s="14">
        <f t="shared" si="7"/>
        <v>-2.185792349726776E-2</v>
      </c>
      <c r="H42" s="14">
        <f t="shared" si="7"/>
        <v>0.48148148148148145</v>
      </c>
      <c r="I42" s="14">
        <f t="shared" si="7"/>
        <v>0.18556701030927836</v>
      </c>
      <c r="J42" s="14">
        <f t="shared" si="7"/>
        <v>-0.48125000000000001</v>
      </c>
    </row>
    <row r="43" spans="2:10" ht="20.100000000000001" customHeight="1" thickBot="1" x14ac:dyDescent="0.25">
      <c r="B43" s="6" t="s">
        <v>9</v>
      </c>
      <c r="C43" s="14">
        <f t="shared" ref="C43:J43" si="8">IF(C18&gt;0,(K18-C18)/C18,"-")</f>
        <v>9.5805739514348787E-2</v>
      </c>
      <c r="D43" s="14">
        <f t="shared" si="8"/>
        <v>-0.15116279069767441</v>
      </c>
      <c r="E43" s="14">
        <f t="shared" si="8"/>
        <v>3.6</v>
      </c>
      <c r="F43" s="14">
        <f t="shared" si="8"/>
        <v>0.11838690357356758</v>
      </c>
      <c r="G43" s="14">
        <f t="shared" si="8"/>
        <v>-0.32758620689655171</v>
      </c>
      <c r="H43" s="14">
        <f t="shared" si="8"/>
        <v>6.3876651982378851E-2</v>
      </c>
      <c r="I43" s="14">
        <f t="shared" si="8"/>
        <v>-0.1226215644820296</v>
      </c>
      <c r="J43" s="14">
        <f t="shared" si="8"/>
        <v>0.7857142857142857</v>
      </c>
    </row>
    <row r="44" spans="2:10" ht="20.100000000000001" customHeight="1" thickBot="1" x14ac:dyDescent="0.25">
      <c r="B44" s="6" t="s">
        <v>10</v>
      </c>
      <c r="C44" s="14">
        <f t="shared" ref="C44:J44" si="9">IF(C19&gt;0,(K19-C19)/C19,"-")</f>
        <v>1.8870885480010986E-2</v>
      </c>
      <c r="D44" s="14">
        <f t="shared" si="9"/>
        <v>-0.44021739130434784</v>
      </c>
      <c r="E44" s="14">
        <f t="shared" si="9"/>
        <v>0.90322580645161288</v>
      </c>
      <c r="F44" s="14">
        <f t="shared" si="9"/>
        <v>4.4986478052839611E-2</v>
      </c>
      <c r="G44" s="14">
        <f t="shared" si="9"/>
        <v>0.379746835443038</v>
      </c>
      <c r="H44" s="14">
        <f t="shared" si="9"/>
        <v>-4.8752834467120185E-2</v>
      </c>
      <c r="I44" s="14">
        <f t="shared" si="9"/>
        <v>-0.14436090225563911</v>
      </c>
      <c r="J44" s="14">
        <f t="shared" si="9"/>
        <v>4.3478260869565216E-2</v>
      </c>
    </row>
    <row r="45" spans="2:10" ht="20.100000000000001" customHeight="1" thickBot="1" x14ac:dyDescent="0.25">
      <c r="B45" s="6" t="s">
        <v>11</v>
      </c>
      <c r="C45" s="14">
        <f t="shared" ref="C45:J45" si="10">IF(C20&gt;0,(K20-C20)/C20,"-")</f>
        <v>1.2631730908040999E-3</v>
      </c>
      <c r="D45" s="14">
        <f t="shared" si="10"/>
        <v>-1.532567049808429E-2</v>
      </c>
      <c r="E45" s="14">
        <f t="shared" si="10"/>
        <v>4.8235294117647056</v>
      </c>
      <c r="F45" s="14">
        <f t="shared" si="10"/>
        <v>-4.8913043478260873E-3</v>
      </c>
      <c r="G45" s="14">
        <f t="shared" si="10"/>
        <v>2.2687609075043629E-2</v>
      </c>
      <c r="H45" s="14">
        <f t="shared" si="10"/>
        <v>1.443298969072165E-2</v>
      </c>
      <c r="I45" s="14">
        <f t="shared" si="10"/>
        <v>-9.4857539958304385E-2</v>
      </c>
      <c r="J45" s="14">
        <f t="shared" si="10"/>
        <v>0.20098846787479407</v>
      </c>
    </row>
    <row r="46" spans="2:10" ht="20.100000000000001" customHeight="1" thickBot="1" x14ac:dyDescent="0.25">
      <c r="B46" s="6" t="s">
        <v>12</v>
      </c>
      <c r="C46" s="14">
        <f t="shared" ref="C46:J46" si="11">IF(C21&gt;0,(K21-C21)/C21,"-")</f>
        <v>1.7581085177326462E-2</v>
      </c>
      <c r="D46" s="14">
        <f t="shared" si="11"/>
        <v>-0.51020408163265307</v>
      </c>
      <c r="E46" s="14">
        <f t="shared" si="11"/>
        <v>-0.35294117647058826</v>
      </c>
      <c r="F46" s="14">
        <f t="shared" si="11"/>
        <v>0.18147268408551068</v>
      </c>
      <c r="G46" s="14">
        <f t="shared" si="11"/>
        <v>-0.57615894039735094</v>
      </c>
      <c r="H46" s="14">
        <f t="shared" si="11"/>
        <v>-0.14484679665738162</v>
      </c>
      <c r="I46" s="14">
        <f t="shared" si="11"/>
        <v>-0.25945945945945947</v>
      </c>
      <c r="J46" s="14">
        <f t="shared" si="11"/>
        <v>-0.72972972972972971</v>
      </c>
    </row>
    <row r="47" spans="2:10" ht="20.100000000000001" customHeight="1" thickBot="1" x14ac:dyDescent="0.25">
      <c r="B47" s="6" t="s">
        <v>13</v>
      </c>
      <c r="C47" s="14">
        <f t="shared" ref="C47:J47" si="12">IF(C22&gt;0,(K22-C22)/C22,"-")</f>
        <v>6.5509076558800311E-2</v>
      </c>
      <c r="D47" s="14">
        <f t="shared" si="12"/>
        <v>-0.28421052631578947</v>
      </c>
      <c r="E47" s="14">
        <f t="shared" si="12"/>
        <v>-1</v>
      </c>
      <c r="F47" s="14">
        <f t="shared" si="12"/>
        <v>0.18824593128390596</v>
      </c>
      <c r="G47" s="14">
        <f t="shared" si="12"/>
        <v>8.461538461538462E-2</v>
      </c>
      <c r="H47" s="14">
        <f t="shared" si="12"/>
        <v>-0.21892542101042503</v>
      </c>
      <c r="I47" s="14">
        <f t="shared" si="12"/>
        <v>-0.34399999999999997</v>
      </c>
      <c r="J47" s="14">
        <f t="shared" si="12"/>
        <v>-0.53488372093023251</v>
      </c>
    </row>
    <row r="48" spans="2:10" ht="20.100000000000001" customHeight="1" thickBot="1" x14ac:dyDescent="0.25">
      <c r="B48" s="6" t="s">
        <v>14</v>
      </c>
      <c r="C48" s="14">
        <f t="shared" ref="C48:J48" si="13">IF(C23&gt;0,(K23-C23)/C23,"-")</f>
        <v>4.7244094488188976E-2</v>
      </c>
      <c r="D48" s="14">
        <f t="shared" si="13"/>
        <v>-6.6929133858267723E-2</v>
      </c>
      <c r="E48" s="14">
        <f t="shared" si="13"/>
        <v>0.83050847457627119</v>
      </c>
      <c r="F48" s="14">
        <f t="shared" si="13"/>
        <v>3.5517863890171711E-2</v>
      </c>
      <c r="G48" s="14">
        <f t="shared" si="13"/>
        <v>-0.386411889596603</v>
      </c>
      <c r="H48" s="14">
        <f t="shared" si="13"/>
        <v>0.16683457586137418</v>
      </c>
      <c r="I48" s="14">
        <f t="shared" si="13"/>
        <v>-2.8449502133712661E-2</v>
      </c>
      <c r="J48" s="14">
        <f t="shared" si="13"/>
        <v>2.7131782945736434E-2</v>
      </c>
    </row>
    <row r="49" spans="2:10" ht="20.100000000000001" customHeight="1" thickBot="1" x14ac:dyDescent="0.25">
      <c r="B49" s="6" t="s">
        <v>15</v>
      </c>
      <c r="C49" s="14">
        <f t="shared" ref="C49:J49" si="14">IF(C24&gt;0,(K24-C24)/C24,"-")</f>
        <v>-1.9512801391996022E-2</v>
      </c>
      <c r="D49" s="14">
        <f t="shared" si="14"/>
        <v>-0.65306122448979587</v>
      </c>
      <c r="E49" s="14">
        <f t="shared" si="14"/>
        <v>4.333333333333333</v>
      </c>
      <c r="F49" s="14">
        <f t="shared" si="14"/>
        <v>-8.9567783370942539E-2</v>
      </c>
      <c r="G49" s="14">
        <f t="shared" si="14"/>
        <v>-4.6391752577319589E-2</v>
      </c>
      <c r="H49" s="14">
        <f t="shared" si="14"/>
        <v>0.15135492399206874</v>
      </c>
      <c r="I49" s="14">
        <f t="shared" si="14"/>
        <v>0.24644549763033174</v>
      </c>
      <c r="J49" s="14">
        <f t="shared" si="14"/>
        <v>0.51923076923076927</v>
      </c>
    </row>
    <row r="50" spans="2:10" ht="20.100000000000001" customHeight="1" thickBot="1" x14ac:dyDescent="0.25">
      <c r="B50" s="6" t="s">
        <v>16</v>
      </c>
      <c r="C50" s="14">
        <f t="shared" ref="C50:J50" si="15">IF(C25&gt;0,(K25-C25)/C25,"-")</f>
        <v>1.2316561844863731E-2</v>
      </c>
      <c r="D50" s="14">
        <f t="shared" si="15"/>
        <v>-1</v>
      </c>
      <c r="E50" s="14">
        <f t="shared" si="15"/>
        <v>-1</v>
      </c>
      <c r="F50" s="14">
        <f t="shared" si="15"/>
        <v>-3.867225265871737E-2</v>
      </c>
      <c r="G50" s="14">
        <f t="shared" si="15"/>
        <v>-0.1875</v>
      </c>
      <c r="H50" s="14">
        <f t="shared" si="15"/>
        <v>0.29216152019002373</v>
      </c>
      <c r="I50" s="14">
        <f t="shared" si="15"/>
        <v>3.4482758620689655E-2</v>
      </c>
      <c r="J50" s="14">
        <f t="shared" si="15"/>
        <v>0.52777777777777779</v>
      </c>
    </row>
    <row r="51" spans="2:10" ht="20.100000000000001" customHeight="1" thickBot="1" x14ac:dyDescent="0.25">
      <c r="B51" s="7" t="s">
        <v>17</v>
      </c>
      <c r="C51" s="14">
        <f t="shared" ref="C51:J51" si="16">IF(C26&gt;0,(K26-C26)/C26,"-")</f>
        <v>7.0711610486891383E-2</v>
      </c>
      <c r="D51" s="14">
        <f t="shared" si="16"/>
        <v>0.11029411764705882</v>
      </c>
      <c r="E51" s="14">
        <f t="shared" si="16"/>
        <v>16.5</v>
      </c>
      <c r="F51" s="14">
        <f t="shared" si="16"/>
        <v>0.10586881472957423</v>
      </c>
      <c r="G51" s="14">
        <f t="shared" si="16"/>
        <v>-0.16666666666666666</v>
      </c>
      <c r="H51" s="14">
        <f t="shared" si="16"/>
        <v>3.5117056856187288E-2</v>
      </c>
      <c r="I51" s="14">
        <f t="shared" si="16"/>
        <v>-0.2879581151832461</v>
      </c>
      <c r="J51" s="14">
        <f t="shared" si="16"/>
        <v>-0.24390243902439024</v>
      </c>
    </row>
    <row r="52" spans="2:10" ht="20.100000000000001" customHeight="1" thickBot="1" x14ac:dyDescent="0.25">
      <c r="B52" s="8" t="s">
        <v>18</v>
      </c>
      <c r="C52" s="14">
        <f t="shared" ref="C52:J52" si="17">IF(C27&gt;0,(K27-C27)/C27,"-")</f>
        <v>0.14726368159203981</v>
      </c>
      <c r="D52" s="14">
        <f t="shared" si="17"/>
        <v>-1</v>
      </c>
      <c r="E52" s="14" t="str">
        <f t="shared" si="17"/>
        <v>-</v>
      </c>
      <c r="F52" s="14">
        <f t="shared" si="17"/>
        <v>5.116796440489433E-2</v>
      </c>
      <c r="G52" s="14">
        <f t="shared" si="17"/>
        <v>-1</v>
      </c>
      <c r="H52" s="14">
        <f t="shared" si="17"/>
        <v>1.0194174757281553</v>
      </c>
      <c r="I52" s="14" t="str">
        <f t="shared" si="17"/>
        <v>-</v>
      </c>
      <c r="J52" s="14" t="str">
        <f t="shared" si="17"/>
        <v>-</v>
      </c>
    </row>
    <row r="53" spans="2:10" ht="20.100000000000001" customHeight="1" thickBot="1" x14ac:dyDescent="0.25">
      <c r="B53" s="9" t="s">
        <v>19</v>
      </c>
      <c r="C53" s="15">
        <f t="shared" ref="C53:J53" si="18">IF(C28&gt;0,(K28-C28)/C28,"-")</f>
        <v>2.6359408118778065E-2</v>
      </c>
      <c r="D53" s="15">
        <f t="shared" si="18"/>
        <v>-9.3058350100603621E-2</v>
      </c>
      <c r="E53" s="15">
        <f t="shared" si="18"/>
        <v>0.75172413793103443</v>
      </c>
      <c r="F53" s="15">
        <f t="shared" si="18"/>
        <v>2.0965337967181617E-2</v>
      </c>
      <c r="G53" s="15">
        <f t="shared" si="18"/>
        <v>5.7504312823461762E-3</v>
      </c>
      <c r="H53" s="15">
        <f t="shared" si="18"/>
        <v>4.7488325129370186E-2</v>
      </c>
      <c r="I53" s="15">
        <f t="shared" si="18"/>
        <v>9.3634267346796168E-3</v>
      </c>
      <c r="J53" s="15">
        <f t="shared" si="18"/>
        <v>0.10194174757281553</v>
      </c>
    </row>
  </sheetData>
  <mergeCells count="22">
    <mergeCell ref="C32:J32"/>
    <mergeCell ref="C34:C35"/>
    <mergeCell ref="D34:D35"/>
    <mergeCell ref="E34:E35"/>
    <mergeCell ref="F34:H34"/>
    <mergeCell ref="I34:I35"/>
    <mergeCell ref="J34:J35"/>
    <mergeCell ref="C33:J33"/>
    <mergeCell ref="M9:M10"/>
    <mergeCell ref="N9:P9"/>
    <mergeCell ref="Q9:Q10"/>
    <mergeCell ref="R9:R10"/>
    <mergeCell ref="C8:J8"/>
    <mergeCell ref="K8:R8"/>
    <mergeCell ref="C9:C10"/>
    <mergeCell ref="D9:D10"/>
    <mergeCell ref="E9:E10"/>
    <mergeCell ref="F9:H9"/>
    <mergeCell ref="I9:I10"/>
    <mergeCell ref="J9:J10"/>
    <mergeCell ref="K9:K10"/>
    <mergeCell ref="L9:L10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625" customWidth="1"/>
    <col min="4" max="4" width="15.5" bestFit="1" customWidth="1"/>
    <col min="5" max="5" width="17.375" bestFit="1" customWidth="1"/>
    <col min="6" max="6" width="25.625" customWidth="1"/>
    <col min="7" max="7" width="12.625" customWidth="1"/>
    <col min="8" max="8" width="15.5" bestFit="1" customWidth="1"/>
    <col min="9" max="9" width="17.375" bestFit="1" customWidth="1"/>
    <col min="10" max="10" width="25.625" customWidth="1"/>
    <col min="11" max="11" width="12.625" customWidth="1"/>
    <col min="12" max="12" width="15.5" bestFit="1" customWidth="1"/>
    <col min="13" max="13" width="17.375" bestFit="1" customWidth="1"/>
    <col min="14" max="14" width="25.625" customWidth="1"/>
    <col min="15" max="18" width="20.625" customWidth="1"/>
    <col min="19" max="19" width="11.875" customWidth="1"/>
  </cols>
  <sheetData>
    <row r="7" spans="1:14" ht="51" customHeight="1" x14ac:dyDescent="0.2"/>
    <row r="8" spans="1:14" ht="44.25" customHeight="1" thickBot="1" x14ac:dyDescent="0.25">
      <c r="A8" s="45"/>
      <c r="B8" s="46"/>
      <c r="C8" s="32">
        <v>2024</v>
      </c>
      <c r="D8" s="33"/>
      <c r="E8" s="33"/>
      <c r="F8" s="33"/>
      <c r="G8" s="32">
        <v>2025</v>
      </c>
      <c r="H8" s="33"/>
      <c r="I8" s="33"/>
      <c r="J8" s="33"/>
      <c r="K8" s="32" t="s">
        <v>120</v>
      </c>
      <c r="L8" s="33"/>
      <c r="M8" s="33"/>
      <c r="N8" s="33"/>
    </row>
    <row r="9" spans="1:14" ht="44.25" customHeight="1" thickBot="1" x14ac:dyDescent="0.25">
      <c r="A9" s="45"/>
      <c r="B9" s="45"/>
      <c r="C9" s="30" t="s">
        <v>29</v>
      </c>
      <c r="D9" s="30"/>
      <c r="E9" s="31"/>
      <c r="F9" s="27" t="s">
        <v>32</v>
      </c>
      <c r="G9" s="48" t="s">
        <v>29</v>
      </c>
      <c r="H9" s="30" t="s">
        <v>30</v>
      </c>
      <c r="I9" s="31" t="s">
        <v>31</v>
      </c>
      <c r="J9" s="27" t="s">
        <v>32</v>
      </c>
      <c r="K9" s="48" t="s">
        <v>29</v>
      </c>
      <c r="L9" s="30" t="s">
        <v>30</v>
      </c>
      <c r="M9" s="31" t="s">
        <v>31</v>
      </c>
      <c r="N9" s="27" t="s">
        <v>32</v>
      </c>
    </row>
    <row r="10" spans="1:14" ht="44.25" customHeight="1" thickBot="1" x14ac:dyDescent="0.25">
      <c r="A10" s="45"/>
      <c r="B10" s="45"/>
      <c r="C10" s="19" t="s">
        <v>33</v>
      </c>
      <c r="D10" s="19" t="s">
        <v>34</v>
      </c>
      <c r="E10" s="19" t="s">
        <v>35</v>
      </c>
      <c r="F10" s="47"/>
      <c r="G10" s="10" t="s">
        <v>33</v>
      </c>
      <c r="H10" s="10" t="s">
        <v>34</v>
      </c>
      <c r="I10" s="10" t="s">
        <v>35</v>
      </c>
      <c r="J10" s="47"/>
      <c r="K10" s="10" t="s">
        <v>33</v>
      </c>
      <c r="L10" s="10" t="s">
        <v>34</v>
      </c>
      <c r="M10" s="10" t="s">
        <v>35</v>
      </c>
      <c r="N10" s="47"/>
    </row>
    <row r="11" spans="1:14" ht="20.100000000000001" customHeight="1" thickBot="1" x14ac:dyDescent="0.25">
      <c r="B11" s="5" t="s">
        <v>2</v>
      </c>
      <c r="C11" s="11">
        <v>2144</v>
      </c>
      <c r="D11" s="11">
        <v>1429</v>
      </c>
      <c r="E11" s="11">
        <v>715</v>
      </c>
      <c r="F11" s="24">
        <f>C11/'Evolución Denuncias'!C11</f>
        <v>5.3375821549492136E-2</v>
      </c>
      <c r="G11" s="11">
        <v>2941</v>
      </c>
      <c r="H11" s="11">
        <v>1999</v>
      </c>
      <c r="I11" s="11">
        <v>942</v>
      </c>
      <c r="J11" s="24">
        <f>+G11/'Evolución Denuncias'!K11</f>
        <v>7.118307677413109E-2</v>
      </c>
      <c r="K11" s="14">
        <f t="shared" ref="K11:M28" si="0">IF(C11&gt;0,(G11-C11)/C11,"-")</f>
        <v>0.37173507462686567</v>
      </c>
      <c r="L11" s="14">
        <f t="shared" si="0"/>
        <v>0.39888033589923022</v>
      </c>
      <c r="M11" s="14">
        <f t="shared" si="0"/>
        <v>0.31748251748251749</v>
      </c>
      <c r="N11" s="24">
        <f>+(J11-F11)/F11</f>
        <v>0.33362025553325442</v>
      </c>
    </row>
    <row r="12" spans="1:14" ht="20.100000000000001" customHeight="1" thickBot="1" x14ac:dyDescent="0.25">
      <c r="B12" s="6" t="s">
        <v>3</v>
      </c>
      <c r="C12" s="11">
        <v>838</v>
      </c>
      <c r="D12" s="11">
        <v>352</v>
      </c>
      <c r="E12" s="11">
        <v>486</v>
      </c>
      <c r="F12" s="24">
        <f>C12/'Evolución Denuncias'!C12</f>
        <v>0.16168242330696508</v>
      </c>
      <c r="G12" s="11">
        <v>819</v>
      </c>
      <c r="H12" s="11">
        <v>419</v>
      </c>
      <c r="I12" s="11">
        <v>400</v>
      </c>
      <c r="J12" s="24">
        <f>+G12/'Evolución Denuncias'!K12</f>
        <v>0.16565533980582525</v>
      </c>
      <c r="K12" s="14">
        <f t="shared" si="0"/>
        <v>-2.2673031026252982E-2</v>
      </c>
      <c r="L12" s="14">
        <f t="shared" si="0"/>
        <v>0.19034090909090909</v>
      </c>
      <c r="M12" s="14">
        <f t="shared" si="0"/>
        <v>-0.17695473251028807</v>
      </c>
      <c r="N12" s="24">
        <f t="shared" ref="N12:N28" si="1">+(J12-F12)/F12</f>
        <v>2.4572346316935861E-2</v>
      </c>
    </row>
    <row r="13" spans="1:14" ht="20.100000000000001" customHeight="1" thickBot="1" x14ac:dyDescent="0.25">
      <c r="B13" s="6" t="s">
        <v>4</v>
      </c>
      <c r="C13" s="11">
        <v>622</v>
      </c>
      <c r="D13" s="11">
        <v>328</v>
      </c>
      <c r="E13" s="11">
        <v>294</v>
      </c>
      <c r="F13" s="24">
        <f>C13/'Evolución Denuncias'!C13</f>
        <v>0.1774607703281027</v>
      </c>
      <c r="G13" s="11">
        <v>561</v>
      </c>
      <c r="H13" s="11">
        <v>360</v>
      </c>
      <c r="I13" s="11">
        <v>201</v>
      </c>
      <c r="J13" s="24">
        <f>+G13/'Evolución Denuncias'!K13</f>
        <v>0.1554016620498615</v>
      </c>
      <c r="K13" s="14">
        <f t="shared" si="0"/>
        <v>-9.8070739549839234E-2</v>
      </c>
      <c r="L13" s="14">
        <f t="shared" si="0"/>
        <v>9.7560975609756101E-2</v>
      </c>
      <c r="M13" s="14">
        <f t="shared" si="0"/>
        <v>-0.31632653061224492</v>
      </c>
      <c r="N13" s="24">
        <f t="shared" si="1"/>
        <v>-0.12430413909201836</v>
      </c>
    </row>
    <row r="14" spans="1:14" ht="20.100000000000001" customHeight="1" thickBot="1" x14ac:dyDescent="0.25">
      <c r="B14" s="6" t="s">
        <v>5</v>
      </c>
      <c r="C14" s="11">
        <v>1004</v>
      </c>
      <c r="D14" s="11">
        <v>543</v>
      </c>
      <c r="E14" s="11">
        <v>461</v>
      </c>
      <c r="F14" s="24">
        <f>C14/'Evolución Denuncias'!C14</f>
        <v>0.128965960179833</v>
      </c>
      <c r="G14" s="11">
        <v>1240</v>
      </c>
      <c r="H14" s="11">
        <v>654</v>
      </c>
      <c r="I14" s="11">
        <v>586</v>
      </c>
      <c r="J14" s="24">
        <f>+G14/'Evolución Denuncias'!K14</f>
        <v>0.1563090886171688</v>
      </c>
      <c r="K14" s="14">
        <f t="shared" si="0"/>
        <v>0.23505976095617531</v>
      </c>
      <c r="L14" s="14">
        <f t="shared" si="0"/>
        <v>0.20441988950276244</v>
      </c>
      <c r="M14" s="14">
        <f t="shared" si="0"/>
        <v>0.27114967462039047</v>
      </c>
      <c r="N14" s="24">
        <f t="shared" si="1"/>
        <v>0.2120181821560351</v>
      </c>
    </row>
    <row r="15" spans="1:14" ht="20.100000000000001" customHeight="1" thickBot="1" x14ac:dyDescent="0.25">
      <c r="B15" s="6" t="s">
        <v>6</v>
      </c>
      <c r="C15" s="11">
        <v>1543</v>
      </c>
      <c r="D15" s="11">
        <v>850</v>
      </c>
      <c r="E15" s="11">
        <v>693</v>
      </c>
      <c r="F15" s="24">
        <f>C15/'Evolución Denuncias'!C15</f>
        <v>0.13413892028166566</v>
      </c>
      <c r="G15" s="11">
        <v>1354</v>
      </c>
      <c r="H15" s="11">
        <v>699</v>
      </c>
      <c r="I15" s="11">
        <v>655</v>
      </c>
      <c r="J15" s="24">
        <f>+G15/'Evolución Denuncias'!K15</f>
        <v>0.11824294821412977</v>
      </c>
      <c r="K15" s="14">
        <f t="shared" si="0"/>
        <v>-0.12248865845755022</v>
      </c>
      <c r="L15" s="14">
        <f t="shared" si="0"/>
        <v>-0.17764705882352941</v>
      </c>
      <c r="M15" s="14">
        <f t="shared" si="0"/>
        <v>-5.4834054834054832E-2</v>
      </c>
      <c r="N15" s="24">
        <f t="shared" si="1"/>
        <v>-0.11850380213406696</v>
      </c>
    </row>
    <row r="16" spans="1:14" ht="20.100000000000001" customHeight="1" thickBot="1" x14ac:dyDescent="0.25">
      <c r="B16" s="6" t="s">
        <v>7</v>
      </c>
      <c r="C16" s="11">
        <v>218</v>
      </c>
      <c r="D16" s="11">
        <v>144</v>
      </c>
      <c r="E16" s="11">
        <v>74</v>
      </c>
      <c r="F16" s="24">
        <f>C16/'Evolución Denuncias'!C16</f>
        <v>8.8653924359495734E-2</v>
      </c>
      <c r="G16" s="11">
        <v>338</v>
      </c>
      <c r="H16" s="11">
        <v>170</v>
      </c>
      <c r="I16" s="11">
        <v>168</v>
      </c>
      <c r="J16" s="24">
        <f>+G16/'Evolución Denuncias'!K16</f>
        <v>0.13585209003215434</v>
      </c>
      <c r="K16" s="14">
        <f t="shared" si="0"/>
        <v>0.55045871559633031</v>
      </c>
      <c r="L16" s="14">
        <f t="shared" si="0"/>
        <v>0.18055555555555555</v>
      </c>
      <c r="M16" s="14">
        <f t="shared" si="0"/>
        <v>1.2702702702702702</v>
      </c>
      <c r="N16" s="24">
        <f t="shared" si="1"/>
        <v>0.53238664857370421</v>
      </c>
    </row>
    <row r="17" spans="2:14" ht="20.100000000000001" customHeight="1" thickBot="1" x14ac:dyDescent="0.25">
      <c r="B17" s="6" t="s">
        <v>8</v>
      </c>
      <c r="C17" s="11">
        <v>636</v>
      </c>
      <c r="D17" s="11">
        <v>283</v>
      </c>
      <c r="E17" s="11">
        <v>353</v>
      </c>
      <c r="F17" s="24">
        <f>C17/'Evolución Denuncias'!C17</f>
        <v>0.10508922670191673</v>
      </c>
      <c r="G17" s="11">
        <v>680</v>
      </c>
      <c r="H17" s="11">
        <v>332</v>
      </c>
      <c r="I17" s="11">
        <v>348</v>
      </c>
      <c r="J17" s="24">
        <f>+G17/'Evolución Denuncias'!K17</f>
        <v>0.1059850374064838</v>
      </c>
      <c r="K17" s="14">
        <f t="shared" si="0"/>
        <v>6.9182389937106917E-2</v>
      </c>
      <c r="L17" s="14">
        <f t="shared" si="0"/>
        <v>0.17314487632508835</v>
      </c>
      <c r="M17" s="14">
        <f t="shared" si="0"/>
        <v>-1.4164305949008499E-2</v>
      </c>
      <c r="N17" s="24">
        <f t="shared" si="1"/>
        <v>8.5242867673583286E-3</v>
      </c>
    </row>
    <row r="18" spans="2:14" ht="20.100000000000001" customHeight="1" thickBot="1" x14ac:dyDescent="0.25">
      <c r="B18" s="6" t="s">
        <v>9</v>
      </c>
      <c r="C18" s="11">
        <v>421</v>
      </c>
      <c r="D18" s="11">
        <v>263</v>
      </c>
      <c r="E18" s="11">
        <v>158</v>
      </c>
      <c r="F18" s="24">
        <f>C18/'Evolución Denuncias'!C18</f>
        <v>6.1957321559970566E-2</v>
      </c>
      <c r="G18" s="11">
        <v>870</v>
      </c>
      <c r="H18" s="11">
        <v>528</v>
      </c>
      <c r="I18" s="11">
        <v>342</v>
      </c>
      <c r="J18" s="24">
        <f>+G18/'Evolución Denuncias'!K18</f>
        <v>0.11684125705076551</v>
      </c>
      <c r="K18" s="14">
        <f t="shared" si="0"/>
        <v>1.0665083135391924</v>
      </c>
      <c r="L18" s="14">
        <f t="shared" si="0"/>
        <v>1.0076045627376427</v>
      </c>
      <c r="M18" s="14">
        <f t="shared" si="0"/>
        <v>1.1645569620253164</v>
      </c>
      <c r="N18" s="24">
        <f t="shared" si="1"/>
        <v>0.88583454075998014</v>
      </c>
    </row>
    <row r="19" spans="2:14" ht="20.100000000000001" customHeight="1" thickBot="1" x14ac:dyDescent="0.25">
      <c r="B19" s="6" t="s">
        <v>10</v>
      </c>
      <c r="C19" s="11">
        <v>2647</v>
      </c>
      <c r="D19" s="11">
        <v>1376</v>
      </c>
      <c r="E19" s="11">
        <v>1271</v>
      </c>
      <c r="F19" s="24">
        <f>C19/'Evolución Denuncias'!C19</f>
        <v>0.10384871905527875</v>
      </c>
      <c r="G19" s="11">
        <v>2719</v>
      </c>
      <c r="H19" s="11">
        <v>1368</v>
      </c>
      <c r="I19" s="11">
        <v>1351</v>
      </c>
      <c r="J19" s="24">
        <f>+G19/'Evolución Denuncias'!K19</f>
        <v>0.10469772814786292</v>
      </c>
      <c r="K19" s="14">
        <f t="shared" si="0"/>
        <v>2.720060445787684E-2</v>
      </c>
      <c r="L19" s="14">
        <f t="shared" si="0"/>
        <v>-5.8139534883720929E-3</v>
      </c>
      <c r="M19" s="14">
        <f t="shared" si="0"/>
        <v>6.2942564909520063E-2</v>
      </c>
      <c r="N19" s="24">
        <f t="shared" si="1"/>
        <v>8.175441163913116E-3</v>
      </c>
    </row>
    <row r="20" spans="2:14" ht="20.100000000000001" customHeight="1" thickBot="1" x14ac:dyDescent="0.25">
      <c r="B20" s="6" t="s">
        <v>11</v>
      </c>
      <c r="C20" s="11">
        <v>3543</v>
      </c>
      <c r="D20" s="11">
        <v>2023</v>
      </c>
      <c r="E20" s="11">
        <v>1520</v>
      </c>
      <c r="F20" s="24">
        <f>C20/'Evolución Denuncias'!C20</f>
        <v>0.12786920744911218</v>
      </c>
      <c r="G20" s="11">
        <v>3563</v>
      </c>
      <c r="H20" s="11">
        <v>1911</v>
      </c>
      <c r="I20" s="11">
        <v>1652</v>
      </c>
      <c r="J20" s="24">
        <f>+G20/'Evolución Denuncias'!K20</f>
        <v>0.1284287928486465</v>
      </c>
      <c r="K20" s="14">
        <f t="shared" si="0"/>
        <v>5.6449336720293536E-3</v>
      </c>
      <c r="L20" s="14">
        <f t="shared" si="0"/>
        <v>-5.536332179930796E-2</v>
      </c>
      <c r="M20" s="14">
        <f t="shared" si="0"/>
        <v>8.6842105263157901E-2</v>
      </c>
      <c r="N20" s="24">
        <f t="shared" si="1"/>
        <v>4.3762326419127962E-3</v>
      </c>
    </row>
    <row r="21" spans="2:14" ht="20.100000000000001" customHeight="1" thickBot="1" x14ac:dyDescent="0.25">
      <c r="B21" s="6" t="s">
        <v>12</v>
      </c>
      <c r="C21" s="11">
        <v>47</v>
      </c>
      <c r="D21" s="11">
        <v>42</v>
      </c>
      <c r="E21" s="11">
        <v>5</v>
      </c>
      <c r="F21" s="24">
        <f>C21/'Evolución Denuncias'!C21</f>
        <v>1.424674143679903E-2</v>
      </c>
      <c r="G21" s="11">
        <v>90</v>
      </c>
      <c r="H21" s="11">
        <v>83</v>
      </c>
      <c r="I21" s="11">
        <v>7</v>
      </c>
      <c r="J21" s="24">
        <f>+G21/'Evolución Denuncias'!K21</f>
        <v>2.6809651474530832E-2</v>
      </c>
      <c r="K21" s="14">
        <f t="shared" si="0"/>
        <v>0.91489361702127658</v>
      </c>
      <c r="L21" s="14">
        <f t="shared" si="0"/>
        <v>0.97619047619047616</v>
      </c>
      <c r="M21" s="14">
        <f t="shared" si="0"/>
        <v>0.4</v>
      </c>
      <c r="N21" s="24">
        <f t="shared" si="1"/>
        <v>0.88180936626547268</v>
      </c>
    </row>
    <row r="22" spans="2:14" ht="20.100000000000001" customHeight="1" thickBot="1" x14ac:dyDescent="0.25">
      <c r="B22" s="6" t="s">
        <v>13</v>
      </c>
      <c r="C22" s="11">
        <v>433</v>
      </c>
      <c r="D22" s="11">
        <v>305</v>
      </c>
      <c r="E22" s="11">
        <v>128</v>
      </c>
      <c r="F22" s="24">
        <f>C22/'Evolución Denuncias'!C22</f>
        <v>5.6958695080242039E-2</v>
      </c>
      <c r="G22" s="11">
        <v>406</v>
      </c>
      <c r="H22" s="11">
        <v>291</v>
      </c>
      <c r="I22" s="11">
        <v>115</v>
      </c>
      <c r="J22" s="24">
        <f>+G22/'Evolución Denuncias'!K22</f>
        <v>5.0123456790123457E-2</v>
      </c>
      <c r="K22" s="14">
        <f t="shared" si="0"/>
        <v>-6.2355658198614321E-2</v>
      </c>
      <c r="L22" s="14">
        <f t="shared" si="0"/>
        <v>-4.5901639344262293E-2</v>
      </c>
      <c r="M22" s="14">
        <f t="shared" si="0"/>
        <v>-0.1015625</v>
      </c>
      <c r="N22" s="24">
        <f t="shared" si="1"/>
        <v>-0.12000342143529207</v>
      </c>
    </row>
    <row r="23" spans="2:14" ht="20.100000000000001" customHeight="1" thickBot="1" x14ac:dyDescent="0.25">
      <c r="B23" s="6" t="s">
        <v>14</v>
      </c>
      <c r="C23" s="11">
        <v>3177</v>
      </c>
      <c r="D23" s="11">
        <v>1589</v>
      </c>
      <c r="E23" s="11">
        <v>1588</v>
      </c>
      <c r="F23" s="24">
        <f>C23/'Evolución Denuncias'!C23</f>
        <v>9.9268841394825641E-2</v>
      </c>
      <c r="G23" s="11">
        <v>3809</v>
      </c>
      <c r="H23" s="11">
        <v>1951</v>
      </c>
      <c r="I23" s="11">
        <v>1858</v>
      </c>
      <c r="J23" s="24">
        <f>+G23/'Evolución Denuncias'!K23</f>
        <v>0.11364721327127342</v>
      </c>
      <c r="K23" s="14">
        <f t="shared" si="0"/>
        <v>0.19892980799496379</v>
      </c>
      <c r="L23" s="14">
        <f t="shared" si="0"/>
        <v>0.2278162366268093</v>
      </c>
      <c r="M23" s="14">
        <f t="shared" si="0"/>
        <v>0.17002518891687657</v>
      </c>
      <c r="N23" s="24">
        <f t="shared" si="1"/>
        <v>0.14484274898767222</v>
      </c>
    </row>
    <row r="24" spans="2:14" ht="20.100000000000001" customHeight="1" thickBot="1" x14ac:dyDescent="0.25">
      <c r="B24" s="6" t="s">
        <v>15</v>
      </c>
      <c r="C24" s="11">
        <v>444</v>
      </c>
      <c r="D24" s="11">
        <v>286</v>
      </c>
      <c r="E24" s="11">
        <v>158</v>
      </c>
      <c r="F24" s="24">
        <f>C24/'Evolución Denuncias'!C24</f>
        <v>5.5182699478001494E-2</v>
      </c>
      <c r="G24" s="11">
        <v>492</v>
      </c>
      <c r="H24" s="11">
        <v>320</v>
      </c>
      <c r="I24" s="11">
        <v>172</v>
      </c>
      <c r="J24" s="24">
        <f>+G24/'Evolución Denuncias'!K24</f>
        <v>6.2365318798326783E-2</v>
      </c>
      <c r="K24" s="14">
        <f t="shared" si="0"/>
        <v>0.10810810810810811</v>
      </c>
      <c r="L24" s="14">
        <f t="shared" si="0"/>
        <v>0.11888111888111888</v>
      </c>
      <c r="M24" s="14">
        <f t="shared" si="0"/>
        <v>8.8607594936708861E-2</v>
      </c>
      <c r="N24" s="24">
        <f t="shared" si="1"/>
        <v>0.13016070957508394</v>
      </c>
    </row>
    <row r="25" spans="2:14" ht="20.100000000000001" customHeight="1" thickBot="1" x14ac:dyDescent="0.25">
      <c r="B25" s="6" t="s">
        <v>16</v>
      </c>
      <c r="C25" s="11">
        <v>95</v>
      </c>
      <c r="D25" s="11">
        <v>41</v>
      </c>
      <c r="E25" s="11">
        <v>54</v>
      </c>
      <c r="F25" s="24">
        <f>C25/'Evolución Denuncias'!C25</f>
        <v>2.489517819706499E-2</v>
      </c>
      <c r="G25" s="11">
        <v>124</v>
      </c>
      <c r="H25" s="11">
        <v>52</v>
      </c>
      <c r="I25" s="11">
        <v>72</v>
      </c>
      <c r="J25" s="24">
        <f>+G25/'Evolución Denuncias'!K25</f>
        <v>3.2099404607817759E-2</v>
      </c>
      <c r="K25" s="14">
        <f t="shared" si="0"/>
        <v>0.30526315789473685</v>
      </c>
      <c r="L25" s="14">
        <f t="shared" si="0"/>
        <v>0.26829268292682928</v>
      </c>
      <c r="M25" s="14">
        <f t="shared" si="0"/>
        <v>0.33333333333333331</v>
      </c>
      <c r="N25" s="24">
        <f t="shared" si="1"/>
        <v>0.28938239982560598</v>
      </c>
    </row>
    <row r="26" spans="2:14" ht="20.100000000000001" customHeight="1" thickBot="1" x14ac:dyDescent="0.25">
      <c r="B26" s="7" t="s">
        <v>17</v>
      </c>
      <c r="C26" s="11">
        <v>745</v>
      </c>
      <c r="D26" s="11">
        <v>379</v>
      </c>
      <c r="E26" s="11">
        <v>366</v>
      </c>
      <c r="F26" s="24">
        <f>C26/'Evolución Denuncias'!C26</f>
        <v>0.11161048689138577</v>
      </c>
      <c r="G26" s="11">
        <v>893</v>
      </c>
      <c r="H26" s="11">
        <v>441</v>
      </c>
      <c r="I26" s="11">
        <v>452</v>
      </c>
      <c r="J26" s="24">
        <f>+G26/'Evolución Denuncias'!K26</f>
        <v>0.12494753043234924</v>
      </c>
      <c r="K26" s="14">
        <f t="shared" si="0"/>
        <v>0.19865771812080538</v>
      </c>
      <c r="L26" s="14">
        <f t="shared" si="0"/>
        <v>0.16358839050131926</v>
      </c>
      <c r="M26" s="14">
        <f t="shared" si="0"/>
        <v>0.23497267759562843</v>
      </c>
      <c r="N26" s="24">
        <f t="shared" si="1"/>
        <v>0.11949632971265933</v>
      </c>
    </row>
    <row r="27" spans="2:14" ht="20.100000000000001" customHeight="1" thickBot="1" x14ac:dyDescent="0.25">
      <c r="B27" s="8" t="s">
        <v>18</v>
      </c>
      <c r="C27" s="11">
        <v>72</v>
      </c>
      <c r="D27" s="11">
        <v>36</v>
      </c>
      <c r="E27" s="11">
        <v>36</v>
      </c>
      <c r="F27" s="24">
        <f>C27/'Evolución Denuncias'!C27</f>
        <v>7.1641791044776124E-2</v>
      </c>
      <c r="G27" s="11">
        <v>78</v>
      </c>
      <c r="H27" s="11">
        <v>29</v>
      </c>
      <c r="I27" s="11">
        <v>49</v>
      </c>
      <c r="J27" s="24">
        <f>+G27/'Evolución Denuncias'!K27</f>
        <v>6.764960971379011E-2</v>
      </c>
      <c r="K27" s="14">
        <f t="shared" si="0"/>
        <v>8.3333333333333329E-2</v>
      </c>
      <c r="L27" s="14">
        <f t="shared" si="0"/>
        <v>-0.19444444444444445</v>
      </c>
      <c r="M27" s="14">
        <f t="shared" si="0"/>
        <v>0.3611111111111111</v>
      </c>
      <c r="N27" s="24">
        <f t="shared" si="1"/>
        <v>-5.5724197745013103E-2</v>
      </c>
    </row>
    <row r="28" spans="2:14" ht="20.100000000000001" customHeight="1" thickBot="1" x14ac:dyDescent="0.25">
      <c r="B28" s="9" t="s">
        <v>19</v>
      </c>
      <c r="C28" s="12">
        <f>SUM(C11:C27)</f>
        <v>18629</v>
      </c>
      <c r="D28" s="12">
        <f t="shared" ref="D28:E28" si="2">SUM(D11:D27)</f>
        <v>10269</v>
      </c>
      <c r="E28" s="12">
        <f t="shared" si="2"/>
        <v>8360</v>
      </c>
      <c r="F28" s="25">
        <f>C28/'Evolución Denuncias'!C28</f>
        <v>9.3568866967362149E-2</v>
      </c>
      <c r="G28" s="12">
        <f>SUM(G11:G27)</f>
        <v>20977</v>
      </c>
      <c r="H28" s="12">
        <f t="shared" ref="H28:I28" si="3">SUM(H11:H27)</f>
        <v>11607</v>
      </c>
      <c r="I28" s="12">
        <f t="shared" si="3"/>
        <v>9370</v>
      </c>
      <c r="J28" s="25">
        <f>+G28/'Evolución Denuncias'!K28</f>
        <v>0.10265633105284279</v>
      </c>
      <c r="K28" s="15">
        <f t="shared" si="0"/>
        <v>0.12604004509098718</v>
      </c>
      <c r="L28" s="15">
        <f t="shared" si="0"/>
        <v>0.13029506281040024</v>
      </c>
      <c r="M28" s="15">
        <f t="shared" si="0"/>
        <v>0.12081339712918661</v>
      </c>
      <c r="N28" s="25">
        <f t="shared" si="1"/>
        <v>9.7120595557178724E-2</v>
      </c>
    </row>
    <row r="29" spans="2:14" x14ac:dyDescent="0.2">
      <c r="C29" s="20"/>
      <c r="D29" s="20"/>
      <c r="E29" s="20"/>
      <c r="G29" s="20"/>
      <c r="H29" s="20"/>
      <c r="I29" s="20"/>
    </row>
  </sheetData>
  <mergeCells count="10">
    <mergeCell ref="A8:B10"/>
    <mergeCell ref="J9:J10"/>
    <mergeCell ref="C8:F8"/>
    <mergeCell ref="G8:J8"/>
    <mergeCell ref="K8:N8"/>
    <mergeCell ref="C9:E9"/>
    <mergeCell ref="F9:F10"/>
    <mergeCell ref="G9:I9"/>
    <mergeCell ref="K9:M9"/>
    <mergeCell ref="N9:N10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N53"/>
  <sheetViews>
    <sheetView workbookViewId="0"/>
  </sheetViews>
  <sheetFormatPr baseColWidth="10" defaultRowHeight="12.75" x14ac:dyDescent="0.2"/>
  <cols>
    <col min="1" max="1" width="8.625" customWidth="1"/>
    <col min="2" max="2" width="23.5" bestFit="1" customWidth="1"/>
    <col min="3" max="3" width="20.625" customWidth="1"/>
    <col min="4" max="4" width="12.875" customWidth="1"/>
    <col min="5" max="5" width="13.125" bestFit="1" customWidth="1"/>
    <col min="6" max="6" width="13.125" customWidth="1"/>
    <col min="7" max="7" width="15.5" bestFit="1" customWidth="1"/>
    <col min="8" max="8" width="15.5" customWidth="1"/>
    <col min="9" max="9" width="18.625" bestFit="1" customWidth="1"/>
    <col min="10" max="10" width="11.375" bestFit="1" customWidth="1"/>
    <col min="11" max="11" width="13.125" bestFit="1" customWidth="1"/>
    <col min="12" max="12" width="13.125" customWidth="1"/>
    <col min="13" max="13" width="15.5" bestFit="1" customWidth="1"/>
    <col min="14" max="14" width="15.5" customWidth="1"/>
    <col min="15" max="15" width="18.625" bestFit="1" customWidth="1"/>
    <col min="16" max="16" width="14.375" customWidth="1"/>
    <col min="17" max="17" width="14.125" customWidth="1"/>
    <col min="18" max="24" width="20.625" customWidth="1"/>
    <col min="25" max="25" width="11.875" customWidth="1"/>
  </cols>
  <sheetData>
    <row r="8" spans="2:14" ht="49.5" customHeight="1" x14ac:dyDescent="0.2"/>
    <row r="9" spans="2:14" ht="44.25" customHeight="1" thickBot="1" x14ac:dyDescent="0.25">
      <c r="C9" s="51">
        <v>2024</v>
      </c>
      <c r="D9" s="51"/>
      <c r="E9" s="51"/>
      <c r="F9" s="51"/>
      <c r="G9" s="51"/>
      <c r="H9" s="32"/>
      <c r="I9" s="50">
        <v>2025</v>
      </c>
      <c r="J9" s="51"/>
      <c r="K9" s="51"/>
      <c r="L9" s="51"/>
      <c r="M9" s="51"/>
      <c r="N9" s="32"/>
    </row>
    <row r="10" spans="2:14" ht="72" thickBot="1" x14ac:dyDescent="0.25">
      <c r="C10" s="10" t="s">
        <v>36</v>
      </c>
      <c r="D10" s="10" t="s">
        <v>37</v>
      </c>
      <c r="E10" s="10" t="s">
        <v>38</v>
      </c>
      <c r="F10" s="10" t="s">
        <v>115</v>
      </c>
      <c r="G10" s="10" t="s">
        <v>117</v>
      </c>
      <c r="H10" s="10" t="s">
        <v>116</v>
      </c>
      <c r="I10" s="10" t="s">
        <v>36</v>
      </c>
      <c r="J10" s="10" t="s">
        <v>37</v>
      </c>
      <c r="K10" s="10" t="s">
        <v>38</v>
      </c>
      <c r="L10" s="10" t="s">
        <v>115</v>
      </c>
      <c r="M10" s="10" t="s">
        <v>117</v>
      </c>
      <c r="N10" s="10" t="s">
        <v>116</v>
      </c>
    </row>
    <row r="11" spans="2:14" ht="20.100000000000001" customHeight="1" thickBot="1" x14ac:dyDescent="0.25">
      <c r="B11" s="5" t="s">
        <v>2</v>
      </c>
      <c r="C11" s="11">
        <v>36905</v>
      </c>
      <c r="D11" s="11">
        <v>27313</v>
      </c>
      <c r="E11" s="11">
        <v>9592</v>
      </c>
      <c r="F11" s="11">
        <v>85</v>
      </c>
      <c r="G11" s="11">
        <v>79</v>
      </c>
      <c r="H11" s="11">
        <v>6</v>
      </c>
      <c r="I11" s="11">
        <v>36785</v>
      </c>
      <c r="J11" s="11">
        <v>26950</v>
      </c>
      <c r="K11" s="11">
        <v>9835</v>
      </c>
      <c r="L11" s="11">
        <v>81</v>
      </c>
      <c r="M11" s="11">
        <v>72</v>
      </c>
      <c r="N11" s="11">
        <v>9</v>
      </c>
    </row>
    <row r="12" spans="2:14" ht="20.100000000000001" customHeight="1" thickBot="1" x14ac:dyDescent="0.25">
      <c r="B12" s="6" t="s">
        <v>3</v>
      </c>
      <c r="C12" s="11">
        <v>4388</v>
      </c>
      <c r="D12" s="11">
        <v>2354</v>
      </c>
      <c r="E12" s="11">
        <v>2034</v>
      </c>
      <c r="F12" s="11">
        <v>29</v>
      </c>
      <c r="G12" s="11">
        <v>17</v>
      </c>
      <c r="H12" s="11">
        <v>12</v>
      </c>
      <c r="I12" s="11">
        <v>4462</v>
      </c>
      <c r="J12" s="11">
        <v>2357</v>
      </c>
      <c r="K12" s="11">
        <v>2105</v>
      </c>
      <c r="L12" s="11">
        <v>43</v>
      </c>
      <c r="M12" s="11">
        <v>33</v>
      </c>
      <c r="N12" s="11">
        <v>10</v>
      </c>
    </row>
    <row r="13" spans="2:14" ht="20.100000000000001" customHeight="1" thickBot="1" x14ac:dyDescent="0.25">
      <c r="B13" s="6" t="s">
        <v>4</v>
      </c>
      <c r="C13" s="11">
        <v>3249</v>
      </c>
      <c r="D13" s="11">
        <v>2055</v>
      </c>
      <c r="E13" s="11">
        <v>1194</v>
      </c>
      <c r="F13" s="11">
        <v>5</v>
      </c>
      <c r="G13" s="11">
        <v>5</v>
      </c>
      <c r="H13" s="11">
        <v>0</v>
      </c>
      <c r="I13" s="11">
        <v>3075</v>
      </c>
      <c r="J13" s="11">
        <v>2034</v>
      </c>
      <c r="K13" s="11">
        <v>1041</v>
      </c>
      <c r="L13" s="11">
        <v>39</v>
      </c>
      <c r="M13" s="11">
        <v>33</v>
      </c>
      <c r="N13" s="11">
        <v>6</v>
      </c>
    </row>
    <row r="14" spans="2:14" ht="20.100000000000001" customHeight="1" thickBot="1" x14ac:dyDescent="0.25">
      <c r="B14" s="6" t="s">
        <v>5</v>
      </c>
      <c r="C14" s="11">
        <v>7337</v>
      </c>
      <c r="D14" s="11">
        <v>4127</v>
      </c>
      <c r="E14" s="11">
        <v>3210</v>
      </c>
      <c r="F14" s="11">
        <v>13</v>
      </c>
      <c r="G14" s="11">
        <v>8</v>
      </c>
      <c r="H14" s="11">
        <v>5</v>
      </c>
      <c r="I14" s="11">
        <v>7263</v>
      </c>
      <c r="J14" s="11">
        <v>4025</v>
      </c>
      <c r="K14" s="11">
        <v>3238</v>
      </c>
      <c r="L14" s="11">
        <v>11</v>
      </c>
      <c r="M14" s="11">
        <v>8</v>
      </c>
      <c r="N14" s="11">
        <v>3</v>
      </c>
    </row>
    <row r="15" spans="2:14" ht="20.100000000000001" customHeight="1" thickBot="1" x14ac:dyDescent="0.25">
      <c r="B15" s="6" t="s">
        <v>6</v>
      </c>
      <c r="C15" s="11">
        <v>10787</v>
      </c>
      <c r="D15" s="11">
        <v>7742</v>
      </c>
      <c r="E15" s="11">
        <v>3045</v>
      </c>
      <c r="F15" s="11">
        <v>31</v>
      </c>
      <c r="G15" s="11">
        <v>24</v>
      </c>
      <c r="H15" s="11">
        <v>7</v>
      </c>
      <c r="I15" s="11">
        <v>10326</v>
      </c>
      <c r="J15" s="11">
        <v>7267</v>
      </c>
      <c r="K15" s="11">
        <v>3059</v>
      </c>
      <c r="L15" s="11">
        <v>11</v>
      </c>
      <c r="M15" s="11">
        <v>9</v>
      </c>
      <c r="N15" s="11">
        <v>2</v>
      </c>
    </row>
    <row r="16" spans="2:14" ht="20.100000000000001" customHeight="1" thickBot="1" x14ac:dyDescent="0.25">
      <c r="B16" s="6" t="s">
        <v>7</v>
      </c>
      <c r="C16" s="11">
        <v>2033</v>
      </c>
      <c r="D16" s="11">
        <v>1370</v>
      </c>
      <c r="E16" s="11">
        <v>663</v>
      </c>
      <c r="F16" s="11">
        <v>4</v>
      </c>
      <c r="G16" s="11">
        <v>1</v>
      </c>
      <c r="H16" s="11">
        <v>3</v>
      </c>
      <c r="I16" s="11">
        <v>2246</v>
      </c>
      <c r="J16" s="11">
        <v>1378</v>
      </c>
      <c r="K16" s="11">
        <v>868</v>
      </c>
      <c r="L16" s="11">
        <v>1</v>
      </c>
      <c r="M16" s="11">
        <v>1</v>
      </c>
      <c r="N16" s="11">
        <v>0</v>
      </c>
    </row>
    <row r="17" spans="2:14" ht="20.100000000000001" customHeight="1" thickBot="1" x14ac:dyDescent="0.25">
      <c r="B17" s="6" t="s">
        <v>8</v>
      </c>
      <c r="C17" s="11">
        <v>5680</v>
      </c>
      <c r="D17" s="11">
        <v>3883</v>
      </c>
      <c r="E17" s="11">
        <v>1797</v>
      </c>
      <c r="F17" s="11">
        <v>36</v>
      </c>
      <c r="G17" s="11">
        <v>29</v>
      </c>
      <c r="H17" s="11">
        <v>7</v>
      </c>
      <c r="I17" s="11">
        <v>5901</v>
      </c>
      <c r="J17" s="11">
        <v>3657</v>
      </c>
      <c r="K17" s="11">
        <v>2244</v>
      </c>
      <c r="L17" s="11">
        <v>33</v>
      </c>
      <c r="M17" s="11">
        <v>27</v>
      </c>
      <c r="N17" s="11">
        <v>6</v>
      </c>
    </row>
    <row r="18" spans="2:14" ht="20.100000000000001" customHeight="1" thickBot="1" x14ac:dyDescent="0.25">
      <c r="B18" s="6" t="s">
        <v>9</v>
      </c>
      <c r="C18" s="11">
        <v>6377</v>
      </c>
      <c r="D18" s="11">
        <v>4077</v>
      </c>
      <c r="E18" s="11">
        <v>2300</v>
      </c>
      <c r="F18" s="11">
        <v>30</v>
      </c>
      <c r="G18" s="11">
        <v>22</v>
      </c>
      <c r="H18" s="11">
        <v>8</v>
      </c>
      <c r="I18" s="11">
        <v>6489</v>
      </c>
      <c r="J18" s="11">
        <v>4012</v>
      </c>
      <c r="K18" s="11">
        <v>2477</v>
      </c>
      <c r="L18" s="11">
        <v>35</v>
      </c>
      <c r="M18" s="11">
        <v>20</v>
      </c>
      <c r="N18" s="11">
        <v>15</v>
      </c>
    </row>
    <row r="19" spans="2:14" ht="20.100000000000001" customHeight="1" thickBot="1" x14ac:dyDescent="0.25">
      <c r="B19" s="6" t="s">
        <v>10</v>
      </c>
      <c r="C19" s="11">
        <v>24768</v>
      </c>
      <c r="D19" s="11">
        <v>13413</v>
      </c>
      <c r="E19" s="11">
        <v>11355</v>
      </c>
      <c r="F19" s="11">
        <v>28</v>
      </c>
      <c r="G19" s="11">
        <v>15</v>
      </c>
      <c r="H19" s="11">
        <v>13</v>
      </c>
      <c r="I19" s="11">
        <v>25318</v>
      </c>
      <c r="J19" s="11">
        <v>13572</v>
      </c>
      <c r="K19" s="11">
        <v>11746</v>
      </c>
      <c r="L19" s="11">
        <v>35</v>
      </c>
      <c r="M19" s="11">
        <v>29</v>
      </c>
      <c r="N19" s="11">
        <v>6</v>
      </c>
    </row>
    <row r="20" spans="2:14" ht="20.100000000000001" customHeight="1" thickBot="1" x14ac:dyDescent="0.25">
      <c r="B20" s="6" t="s">
        <v>11</v>
      </c>
      <c r="C20" s="11">
        <v>25656</v>
      </c>
      <c r="D20" s="11">
        <v>15603</v>
      </c>
      <c r="E20" s="11">
        <v>10053</v>
      </c>
      <c r="F20" s="11">
        <v>56</v>
      </c>
      <c r="G20" s="11">
        <v>42</v>
      </c>
      <c r="H20" s="11">
        <v>14</v>
      </c>
      <c r="I20" s="11">
        <v>25545</v>
      </c>
      <c r="J20" s="11">
        <v>14754</v>
      </c>
      <c r="K20" s="11">
        <v>10791</v>
      </c>
      <c r="L20" s="11">
        <v>28</v>
      </c>
      <c r="M20" s="11">
        <v>17</v>
      </c>
      <c r="N20" s="11">
        <v>11</v>
      </c>
    </row>
    <row r="21" spans="2:14" ht="20.100000000000001" customHeight="1" thickBot="1" x14ac:dyDescent="0.25">
      <c r="B21" s="6" t="s">
        <v>12</v>
      </c>
      <c r="C21" s="11">
        <v>2957</v>
      </c>
      <c r="D21" s="11">
        <v>2503</v>
      </c>
      <c r="E21" s="11">
        <v>454</v>
      </c>
      <c r="F21" s="11">
        <v>9</v>
      </c>
      <c r="G21" s="11">
        <v>9</v>
      </c>
      <c r="H21" s="11">
        <v>0</v>
      </c>
      <c r="I21" s="11">
        <v>3115</v>
      </c>
      <c r="J21" s="11">
        <v>2787</v>
      </c>
      <c r="K21" s="11">
        <v>328</v>
      </c>
      <c r="L21" s="11">
        <v>18</v>
      </c>
      <c r="M21" s="11">
        <v>18</v>
      </c>
      <c r="N21" s="11">
        <v>0</v>
      </c>
    </row>
    <row r="22" spans="2:14" ht="20.100000000000001" customHeight="1" thickBot="1" x14ac:dyDescent="0.25">
      <c r="B22" s="6" t="s">
        <v>13</v>
      </c>
      <c r="C22" s="11">
        <v>7248</v>
      </c>
      <c r="D22" s="11">
        <v>5427</v>
      </c>
      <c r="E22" s="11">
        <v>1821</v>
      </c>
      <c r="F22" s="11">
        <v>66</v>
      </c>
      <c r="G22" s="11">
        <v>62</v>
      </c>
      <c r="H22" s="11">
        <v>4</v>
      </c>
      <c r="I22" s="11">
        <v>7017</v>
      </c>
      <c r="J22" s="11">
        <v>5188</v>
      </c>
      <c r="K22" s="11">
        <v>1829</v>
      </c>
      <c r="L22" s="11">
        <v>9</v>
      </c>
      <c r="M22" s="11">
        <v>8</v>
      </c>
      <c r="N22" s="11">
        <v>1</v>
      </c>
    </row>
    <row r="23" spans="2:14" ht="20.100000000000001" customHeight="1" thickBot="1" x14ac:dyDescent="0.25">
      <c r="B23" s="6" t="s">
        <v>14</v>
      </c>
      <c r="C23" s="11">
        <v>28500</v>
      </c>
      <c r="D23" s="11">
        <v>15606</v>
      </c>
      <c r="E23" s="11">
        <v>12894</v>
      </c>
      <c r="F23" s="11">
        <v>12</v>
      </c>
      <c r="G23" s="11">
        <v>9</v>
      </c>
      <c r="H23" s="11">
        <v>3</v>
      </c>
      <c r="I23" s="11">
        <v>29259</v>
      </c>
      <c r="J23" s="11">
        <v>15933</v>
      </c>
      <c r="K23" s="11">
        <v>13326</v>
      </c>
      <c r="L23" s="11">
        <v>20</v>
      </c>
      <c r="M23" s="11">
        <v>16</v>
      </c>
      <c r="N23" s="11">
        <v>4</v>
      </c>
    </row>
    <row r="24" spans="2:14" ht="20.100000000000001" customHeight="1" thickBot="1" x14ac:dyDescent="0.25">
      <c r="B24" s="6" t="s">
        <v>15</v>
      </c>
      <c r="C24" s="11">
        <v>7198</v>
      </c>
      <c r="D24" s="11">
        <v>4600</v>
      </c>
      <c r="E24" s="11">
        <v>2598</v>
      </c>
      <c r="F24" s="11">
        <v>23</v>
      </c>
      <c r="G24" s="11">
        <v>15</v>
      </c>
      <c r="H24" s="11">
        <v>8</v>
      </c>
      <c r="I24" s="11">
        <v>7113</v>
      </c>
      <c r="J24" s="11">
        <v>4723</v>
      </c>
      <c r="K24" s="11">
        <v>2390</v>
      </c>
      <c r="L24" s="11">
        <v>14</v>
      </c>
      <c r="M24" s="11">
        <v>9</v>
      </c>
      <c r="N24" s="11">
        <v>5</v>
      </c>
    </row>
    <row r="25" spans="2:14" ht="20.100000000000001" customHeight="1" thickBot="1" x14ac:dyDescent="0.25">
      <c r="B25" s="6" t="s">
        <v>16</v>
      </c>
      <c r="C25" s="11">
        <v>3510</v>
      </c>
      <c r="D25" s="11">
        <v>1838</v>
      </c>
      <c r="E25" s="11">
        <v>1672</v>
      </c>
      <c r="F25" s="11">
        <v>9</v>
      </c>
      <c r="G25" s="11">
        <v>4</v>
      </c>
      <c r="H25" s="11">
        <v>5</v>
      </c>
      <c r="I25" s="11">
        <v>3459</v>
      </c>
      <c r="J25" s="11">
        <v>1455</v>
      </c>
      <c r="K25" s="11">
        <v>2004</v>
      </c>
      <c r="L25" s="11">
        <v>10</v>
      </c>
      <c r="M25" s="11">
        <v>5</v>
      </c>
      <c r="N25" s="11">
        <v>5</v>
      </c>
    </row>
    <row r="26" spans="2:14" ht="20.100000000000001" customHeight="1" thickBot="1" x14ac:dyDescent="0.25">
      <c r="B26" s="7" t="s">
        <v>17</v>
      </c>
      <c r="C26" s="11">
        <v>6454</v>
      </c>
      <c r="D26" s="11">
        <v>3437</v>
      </c>
      <c r="E26" s="11">
        <v>3017</v>
      </c>
      <c r="F26" s="11">
        <v>31</v>
      </c>
      <c r="G26" s="11">
        <v>12</v>
      </c>
      <c r="H26" s="11">
        <v>19</v>
      </c>
      <c r="I26" s="11">
        <v>6890</v>
      </c>
      <c r="J26" s="11">
        <v>3672</v>
      </c>
      <c r="K26" s="11">
        <v>3218</v>
      </c>
      <c r="L26" s="11">
        <v>64</v>
      </c>
      <c r="M26" s="11">
        <v>36</v>
      </c>
      <c r="N26" s="11">
        <v>28</v>
      </c>
    </row>
    <row r="27" spans="2:14" ht="20.100000000000001" customHeight="1" thickBot="1" x14ac:dyDescent="0.25">
      <c r="B27" s="8" t="s">
        <v>18</v>
      </c>
      <c r="C27" s="11">
        <v>861</v>
      </c>
      <c r="D27" s="11">
        <v>389</v>
      </c>
      <c r="E27" s="11">
        <v>472</v>
      </c>
      <c r="F27" s="11">
        <v>0</v>
      </c>
      <c r="G27" s="11">
        <v>0</v>
      </c>
      <c r="H27" s="11">
        <v>0</v>
      </c>
      <c r="I27" s="11">
        <v>925</v>
      </c>
      <c r="J27" s="11">
        <v>373</v>
      </c>
      <c r="K27" s="11">
        <v>552</v>
      </c>
      <c r="L27" s="11">
        <v>0</v>
      </c>
      <c r="M27" s="11">
        <v>0</v>
      </c>
      <c r="N27" s="11">
        <v>0</v>
      </c>
    </row>
    <row r="28" spans="2:14" ht="20.100000000000001" customHeight="1" thickBot="1" x14ac:dyDescent="0.25">
      <c r="B28" s="9" t="s">
        <v>19</v>
      </c>
      <c r="C28" s="12">
        <f>SUM(C11:C27)</f>
        <v>183908</v>
      </c>
      <c r="D28" s="12">
        <f t="shared" ref="D28:H28" si="0">SUM(D11:D27)</f>
        <v>115737</v>
      </c>
      <c r="E28" s="12">
        <f t="shared" si="0"/>
        <v>68171</v>
      </c>
      <c r="F28" s="12">
        <f t="shared" si="0"/>
        <v>467</v>
      </c>
      <c r="G28" s="12">
        <f t="shared" si="0"/>
        <v>353</v>
      </c>
      <c r="H28" s="12">
        <f t="shared" si="0"/>
        <v>114</v>
      </c>
      <c r="I28" s="12">
        <f>SUM(I11:I27)</f>
        <v>185188</v>
      </c>
      <c r="J28" s="12">
        <f t="shared" ref="J28:N28" si="1">SUM(J11:J27)</f>
        <v>114137</v>
      </c>
      <c r="K28" s="12">
        <f t="shared" si="1"/>
        <v>71051</v>
      </c>
      <c r="L28" s="12">
        <f t="shared" si="1"/>
        <v>452</v>
      </c>
      <c r="M28" s="12">
        <f t="shared" si="1"/>
        <v>341</v>
      </c>
      <c r="N28" s="12">
        <f t="shared" si="1"/>
        <v>111</v>
      </c>
    </row>
    <row r="29" spans="2:14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1" spans="2:14" ht="39.75" customHeight="1" thickBot="1" x14ac:dyDescent="0.25">
      <c r="C31" s="32" t="s">
        <v>120</v>
      </c>
      <c r="D31" s="33"/>
      <c r="E31" s="33"/>
      <c r="F31" s="32" t="s">
        <v>120</v>
      </c>
      <c r="G31" s="33"/>
      <c r="H31" s="33"/>
    </row>
    <row r="32" spans="2:14" ht="57.75" thickBot="1" x14ac:dyDescent="0.25">
      <c r="C32" s="10" t="s">
        <v>36</v>
      </c>
      <c r="D32" s="10" t="s">
        <v>37</v>
      </c>
      <c r="E32" s="10" t="s">
        <v>38</v>
      </c>
      <c r="F32" s="10" t="s">
        <v>112</v>
      </c>
      <c r="G32" s="10" t="s">
        <v>113</v>
      </c>
      <c r="H32" s="10" t="s">
        <v>114</v>
      </c>
    </row>
    <row r="33" spans="2:8" ht="20.100000000000001" customHeight="1" thickBot="1" x14ac:dyDescent="0.25">
      <c r="B33" s="5" t="s">
        <v>2</v>
      </c>
      <c r="C33" s="14">
        <f t="shared" ref="C33:C50" si="2">IF(C11&gt;0,(I11-C11)/C11,"-")</f>
        <v>-3.2515919252133858E-3</v>
      </c>
      <c r="D33" s="14">
        <f t="shared" ref="D33:D50" si="3">IF(D11&gt;0,(J11-D11)/D11,"-")</f>
        <v>-1.3290374546919049E-2</v>
      </c>
      <c r="E33" s="14">
        <f t="shared" ref="E33:E50" si="4">IF(E11&gt;0,(K11-E11)/E11,"-")</f>
        <v>2.5333611342785656E-2</v>
      </c>
      <c r="F33" s="14">
        <f t="shared" ref="F33:F50" si="5">IF(F11&gt;0,(L11-F11)/F11,"-")</f>
        <v>-4.7058823529411764E-2</v>
      </c>
      <c r="G33" s="14">
        <f t="shared" ref="G33:G50" si="6">IF(G11&gt;0,(M11-G11)/G11,"-")</f>
        <v>-8.8607594936708861E-2</v>
      </c>
      <c r="H33" s="14">
        <f t="shared" ref="H33:H50" si="7">IF(H11&gt;0,(N11-H11)/H11,"-")</f>
        <v>0.5</v>
      </c>
    </row>
    <row r="34" spans="2:8" ht="20.100000000000001" customHeight="1" thickBot="1" x14ac:dyDescent="0.25">
      <c r="B34" s="6" t="s">
        <v>3</v>
      </c>
      <c r="C34" s="14">
        <f t="shared" si="2"/>
        <v>1.6864175022789425E-2</v>
      </c>
      <c r="D34" s="14">
        <f t="shared" si="3"/>
        <v>1.2744265080713679E-3</v>
      </c>
      <c r="E34" s="14">
        <f t="shared" si="4"/>
        <v>3.4906588003933134E-2</v>
      </c>
      <c r="F34" s="14">
        <f t="shared" si="5"/>
        <v>0.48275862068965519</v>
      </c>
      <c r="G34" s="14">
        <f t="shared" si="6"/>
        <v>0.94117647058823528</v>
      </c>
      <c r="H34" s="14">
        <f t="shared" si="7"/>
        <v>-0.16666666666666666</v>
      </c>
    </row>
    <row r="35" spans="2:8" ht="20.100000000000001" customHeight="1" thickBot="1" x14ac:dyDescent="0.25">
      <c r="B35" s="6" t="s">
        <v>4</v>
      </c>
      <c r="C35" s="14">
        <f t="shared" si="2"/>
        <v>-5.3554939981532781E-2</v>
      </c>
      <c r="D35" s="14">
        <f t="shared" si="3"/>
        <v>-1.0218978102189781E-2</v>
      </c>
      <c r="E35" s="14">
        <f t="shared" si="4"/>
        <v>-0.12814070351758794</v>
      </c>
      <c r="F35" s="14">
        <f t="shared" si="5"/>
        <v>6.8</v>
      </c>
      <c r="G35" s="14">
        <f t="shared" si="6"/>
        <v>5.6</v>
      </c>
      <c r="H35" s="14" t="str">
        <f t="shared" si="7"/>
        <v>-</v>
      </c>
    </row>
    <row r="36" spans="2:8" ht="20.100000000000001" customHeight="1" thickBot="1" x14ac:dyDescent="0.25">
      <c r="B36" s="6" t="s">
        <v>5</v>
      </c>
      <c r="C36" s="14">
        <f t="shared" si="2"/>
        <v>-1.0085866157830177E-2</v>
      </c>
      <c r="D36" s="14">
        <f t="shared" si="3"/>
        <v>-2.4715289556578628E-2</v>
      </c>
      <c r="E36" s="14">
        <f t="shared" si="4"/>
        <v>8.7227414330218068E-3</v>
      </c>
      <c r="F36" s="14">
        <f t="shared" si="5"/>
        <v>-0.15384615384615385</v>
      </c>
      <c r="G36" s="14">
        <f t="shared" si="6"/>
        <v>0</v>
      </c>
      <c r="H36" s="14">
        <f t="shared" si="7"/>
        <v>-0.4</v>
      </c>
    </row>
    <row r="37" spans="2:8" ht="20.100000000000001" customHeight="1" thickBot="1" x14ac:dyDescent="0.25">
      <c r="B37" s="6" t="s">
        <v>6</v>
      </c>
      <c r="C37" s="14">
        <f t="shared" si="2"/>
        <v>-4.2736627421896725E-2</v>
      </c>
      <c r="D37" s="14">
        <f t="shared" si="3"/>
        <v>-6.1353655386205116E-2</v>
      </c>
      <c r="E37" s="14">
        <f t="shared" si="4"/>
        <v>4.5977011494252873E-3</v>
      </c>
      <c r="F37" s="14">
        <f t="shared" si="5"/>
        <v>-0.64516129032258063</v>
      </c>
      <c r="G37" s="14">
        <f t="shared" si="6"/>
        <v>-0.625</v>
      </c>
      <c r="H37" s="14">
        <f t="shared" si="7"/>
        <v>-0.7142857142857143</v>
      </c>
    </row>
    <row r="38" spans="2:8" ht="20.100000000000001" customHeight="1" thickBot="1" x14ac:dyDescent="0.25">
      <c r="B38" s="6" t="s">
        <v>7</v>
      </c>
      <c r="C38" s="14">
        <f t="shared" si="2"/>
        <v>0.10477127397934087</v>
      </c>
      <c r="D38" s="14">
        <f t="shared" si="3"/>
        <v>5.8394160583941602E-3</v>
      </c>
      <c r="E38" s="14">
        <f t="shared" si="4"/>
        <v>0.30920060331825039</v>
      </c>
      <c r="F38" s="14">
        <f t="shared" si="5"/>
        <v>-0.75</v>
      </c>
      <c r="G38" s="14">
        <f t="shared" si="6"/>
        <v>0</v>
      </c>
      <c r="H38" s="14">
        <f t="shared" si="7"/>
        <v>-1</v>
      </c>
    </row>
    <row r="39" spans="2:8" ht="20.100000000000001" customHeight="1" thickBot="1" x14ac:dyDescent="0.25">
      <c r="B39" s="6" t="s">
        <v>8</v>
      </c>
      <c r="C39" s="14">
        <f t="shared" si="2"/>
        <v>3.8908450704225349E-2</v>
      </c>
      <c r="D39" s="14">
        <f t="shared" si="3"/>
        <v>-5.8202420808653101E-2</v>
      </c>
      <c r="E39" s="14">
        <f t="shared" si="4"/>
        <v>0.24874791318864775</v>
      </c>
      <c r="F39" s="14">
        <f t="shared" si="5"/>
        <v>-8.3333333333333329E-2</v>
      </c>
      <c r="G39" s="14">
        <f t="shared" si="6"/>
        <v>-6.8965517241379309E-2</v>
      </c>
      <c r="H39" s="14">
        <f t="shared" si="7"/>
        <v>-0.14285714285714285</v>
      </c>
    </row>
    <row r="40" spans="2:8" ht="20.100000000000001" customHeight="1" thickBot="1" x14ac:dyDescent="0.25">
      <c r="B40" s="6" t="s">
        <v>9</v>
      </c>
      <c r="C40" s="14">
        <f t="shared" si="2"/>
        <v>1.756311745334797E-2</v>
      </c>
      <c r="D40" s="14">
        <f t="shared" si="3"/>
        <v>-1.5943095413294087E-2</v>
      </c>
      <c r="E40" s="14">
        <f t="shared" si="4"/>
        <v>7.6956521739130437E-2</v>
      </c>
      <c r="F40" s="14">
        <f t="shared" si="5"/>
        <v>0.16666666666666666</v>
      </c>
      <c r="G40" s="14">
        <f t="shared" si="6"/>
        <v>-9.0909090909090912E-2</v>
      </c>
      <c r="H40" s="14">
        <f t="shared" si="7"/>
        <v>0.875</v>
      </c>
    </row>
    <row r="41" spans="2:8" ht="20.100000000000001" customHeight="1" thickBot="1" x14ac:dyDescent="0.25">
      <c r="B41" s="6" t="s">
        <v>10</v>
      </c>
      <c r="C41" s="14">
        <f t="shared" si="2"/>
        <v>2.2206072351421188E-2</v>
      </c>
      <c r="D41" s="14">
        <f t="shared" si="3"/>
        <v>1.1854171326325207E-2</v>
      </c>
      <c r="E41" s="14">
        <f t="shared" si="4"/>
        <v>3.4434169969176573E-2</v>
      </c>
      <c r="F41" s="14">
        <f t="shared" si="5"/>
        <v>0.25</v>
      </c>
      <c r="G41" s="14">
        <f t="shared" si="6"/>
        <v>0.93333333333333335</v>
      </c>
      <c r="H41" s="14">
        <f t="shared" si="7"/>
        <v>-0.53846153846153844</v>
      </c>
    </row>
    <row r="42" spans="2:8" ht="20.100000000000001" customHeight="1" thickBot="1" x14ac:dyDescent="0.25">
      <c r="B42" s="6" t="s">
        <v>11</v>
      </c>
      <c r="C42" s="14">
        <f t="shared" si="2"/>
        <v>-4.3264733395696909E-3</v>
      </c>
      <c r="D42" s="14">
        <f t="shared" si="3"/>
        <v>-5.4412612959046334E-2</v>
      </c>
      <c r="E42" s="14">
        <f t="shared" si="4"/>
        <v>7.3410922112802146E-2</v>
      </c>
      <c r="F42" s="14">
        <f t="shared" si="5"/>
        <v>-0.5</v>
      </c>
      <c r="G42" s="14">
        <f t="shared" si="6"/>
        <v>-0.59523809523809523</v>
      </c>
      <c r="H42" s="14">
        <f t="shared" si="7"/>
        <v>-0.21428571428571427</v>
      </c>
    </row>
    <row r="43" spans="2:8" ht="20.100000000000001" customHeight="1" thickBot="1" x14ac:dyDescent="0.25">
      <c r="B43" s="6" t="s">
        <v>12</v>
      </c>
      <c r="C43" s="14">
        <f t="shared" si="2"/>
        <v>5.3432532972607374E-2</v>
      </c>
      <c r="D43" s="14">
        <f t="shared" si="3"/>
        <v>0.11346384338793448</v>
      </c>
      <c r="E43" s="14">
        <f t="shared" si="4"/>
        <v>-0.27753303964757708</v>
      </c>
      <c r="F43" s="14">
        <f t="shared" si="5"/>
        <v>1</v>
      </c>
      <c r="G43" s="14">
        <f t="shared" si="6"/>
        <v>1</v>
      </c>
      <c r="H43" s="14" t="str">
        <f t="shared" si="7"/>
        <v>-</v>
      </c>
    </row>
    <row r="44" spans="2:8" ht="20.100000000000001" customHeight="1" thickBot="1" x14ac:dyDescent="0.25">
      <c r="B44" s="6" t="s">
        <v>13</v>
      </c>
      <c r="C44" s="14">
        <f t="shared" si="2"/>
        <v>-3.1870860927152321E-2</v>
      </c>
      <c r="D44" s="14">
        <f t="shared" si="3"/>
        <v>-4.4039063939561453E-2</v>
      </c>
      <c r="E44" s="14">
        <f t="shared" si="4"/>
        <v>4.3931905546403076E-3</v>
      </c>
      <c r="F44" s="14">
        <f t="shared" si="5"/>
        <v>-0.86363636363636365</v>
      </c>
      <c r="G44" s="14">
        <f t="shared" si="6"/>
        <v>-0.87096774193548387</v>
      </c>
      <c r="H44" s="14">
        <f t="shared" si="7"/>
        <v>-0.75</v>
      </c>
    </row>
    <row r="45" spans="2:8" ht="20.100000000000001" customHeight="1" thickBot="1" x14ac:dyDescent="0.25">
      <c r="B45" s="6" t="s">
        <v>14</v>
      </c>
      <c r="C45" s="14">
        <f t="shared" si="2"/>
        <v>2.6631578947368419E-2</v>
      </c>
      <c r="D45" s="14">
        <f t="shared" si="3"/>
        <v>2.0953479430988083E-2</v>
      </c>
      <c r="E45" s="14">
        <f t="shared" si="4"/>
        <v>3.3503955328059561E-2</v>
      </c>
      <c r="F45" s="14">
        <f t="shared" si="5"/>
        <v>0.66666666666666663</v>
      </c>
      <c r="G45" s="14">
        <f t="shared" si="6"/>
        <v>0.77777777777777779</v>
      </c>
      <c r="H45" s="14">
        <f t="shared" si="7"/>
        <v>0.33333333333333331</v>
      </c>
    </row>
    <row r="46" spans="2:8" ht="20.100000000000001" customHeight="1" thickBot="1" x14ac:dyDescent="0.25">
      <c r="B46" s="6" t="s">
        <v>15</v>
      </c>
      <c r="C46" s="14">
        <f t="shared" si="2"/>
        <v>-1.180883578771881E-2</v>
      </c>
      <c r="D46" s="14">
        <f t="shared" si="3"/>
        <v>2.6739130434782609E-2</v>
      </c>
      <c r="E46" s="14">
        <f t="shared" si="4"/>
        <v>-8.0061585835257895E-2</v>
      </c>
      <c r="F46" s="14">
        <f t="shared" si="5"/>
        <v>-0.39130434782608697</v>
      </c>
      <c r="G46" s="14">
        <f t="shared" si="6"/>
        <v>-0.4</v>
      </c>
      <c r="H46" s="14">
        <f t="shared" si="7"/>
        <v>-0.375</v>
      </c>
    </row>
    <row r="47" spans="2:8" ht="20.100000000000001" customHeight="1" thickBot="1" x14ac:dyDescent="0.25">
      <c r="B47" s="6" t="s">
        <v>16</v>
      </c>
      <c r="C47" s="14">
        <f t="shared" si="2"/>
        <v>-1.452991452991453E-2</v>
      </c>
      <c r="D47" s="14">
        <f t="shared" si="3"/>
        <v>-0.20837867247007616</v>
      </c>
      <c r="E47" s="14">
        <f t="shared" si="4"/>
        <v>0.19856459330143542</v>
      </c>
      <c r="F47" s="14">
        <f t="shared" si="5"/>
        <v>0.1111111111111111</v>
      </c>
      <c r="G47" s="14">
        <f t="shared" si="6"/>
        <v>0.25</v>
      </c>
      <c r="H47" s="14">
        <f t="shared" si="7"/>
        <v>0</v>
      </c>
    </row>
    <row r="48" spans="2:8" ht="20.100000000000001" customHeight="1" thickBot="1" x14ac:dyDescent="0.25">
      <c r="B48" s="7" t="s">
        <v>17</v>
      </c>
      <c r="C48" s="14">
        <f t="shared" si="2"/>
        <v>6.755500464828014E-2</v>
      </c>
      <c r="D48" s="14">
        <f t="shared" si="3"/>
        <v>6.8373581611870821E-2</v>
      </c>
      <c r="E48" s="14">
        <f t="shared" si="4"/>
        <v>6.6622472654955259E-2</v>
      </c>
      <c r="F48" s="14">
        <f t="shared" si="5"/>
        <v>1.064516129032258</v>
      </c>
      <c r="G48" s="14">
        <f t="shared" si="6"/>
        <v>2</v>
      </c>
      <c r="H48" s="14">
        <f t="shared" si="7"/>
        <v>0.47368421052631576</v>
      </c>
    </row>
    <row r="49" spans="2:8" ht="20.100000000000001" customHeight="1" thickBot="1" x14ac:dyDescent="0.25">
      <c r="B49" s="8" t="s">
        <v>18</v>
      </c>
      <c r="C49" s="14">
        <f t="shared" si="2"/>
        <v>7.4332171893147503E-2</v>
      </c>
      <c r="D49" s="14">
        <f t="shared" si="3"/>
        <v>-4.1131105398457581E-2</v>
      </c>
      <c r="E49" s="14">
        <f t="shared" si="4"/>
        <v>0.16949152542372881</v>
      </c>
      <c r="F49" s="14" t="str">
        <f t="shared" si="5"/>
        <v>-</v>
      </c>
      <c r="G49" s="14" t="str">
        <f t="shared" si="6"/>
        <v>-</v>
      </c>
      <c r="H49" s="14" t="str">
        <f t="shared" si="7"/>
        <v>-</v>
      </c>
    </row>
    <row r="50" spans="2:8" ht="20.100000000000001" customHeight="1" thickBot="1" x14ac:dyDescent="0.25">
      <c r="B50" s="9" t="s">
        <v>19</v>
      </c>
      <c r="C50" s="15">
        <f t="shared" si="2"/>
        <v>6.9600017400004346E-3</v>
      </c>
      <c r="D50" s="15">
        <f t="shared" si="3"/>
        <v>-1.3824446806120773E-2</v>
      </c>
      <c r="E50" s="15">
        <f t="shared" si="4"/>
        <v>4.2246703143565448E-2</v>
      </c>
      <c r="F50" s="15">
        <f t="shared" si="5"/>
        <v>-3.2119914346895075E-2</v>
      </c>
      <c r="G50" s="15">
        <f t="shared" si="6"/>
        <v>-3.39943342776204E-2</v>
      </c>
      <c r="H50" s="15">
        <f t="shared" si="7"/>
        <v>-2.6315789473684209E-2</v>
      </c>
    </row>
    <row r="53" spans="2:8" ht="25.5" customHeight="1" x14ac:dyDescent="0.2">
      <c r="B53" s="49" t="s">
        <v>118</v>
      </c>
      <c r="C53" s="49"/>
      <c r="D53" s="49"/>
      <c r="E53" s="49"/>
      <c r="F53" s="49"/>
      <c r="G53" s="49"/>
    </row>
  </sheetData>
  <mergeCells count="5">
    <mergeCell ref="B53:G53"/>
    <mergeCell ref="F31:H31"/>
    <mergeCell ref="C31:E31"/>
    <mergeCell ref="I9:N9"/>
    <mergeCell ref="C9:H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8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75" bestFit="1" customWidth="1"/>
    <col min="4" max="4" width="13.375" bestFit="1" customWidth="1"/>
    <col min="5" max="5" width="12.125" bestFit="1" customWidth="1"/>
    <col min="6" max="6" width="12.5" bestFit="1" customWidth="1"/>
    <col min="7" max="7" width="10.5" bestFit="1" customWidth="1"/>
    <col min="8" max="8" width="13.375" bestFit="1" customWidth="1"/>
    <col min="9" max="9" width="12.125" bestFit="1" customWidth="1"/>
    <col min="10" max="10" width="12.5" bestFit="1" customWidth="1"/>
    <col min="11" max="11" width="10.5" bestFit="1" customWidth="1"/>
    <col min="12" max="12" width="13.375" bestFit="1" customWidth="1"/>
    <col min="13" max="13" width="12.125" bestFit="1" customWidth="1"/>
    <col min="14" max="14" width="12.5" bestFit="1" customWidth="1"/>
    <col min="15" max="18" width="20.625" customWidth="1"/>
    <col min="19" max="19" width="11.875" customWidth="1"/>
  </cols>
  <sheetData>
    <row r="8" spans="2:14" ht="37.5" customHeight="1" x14ac:dyDescent="0.2"/>
    <row r="9" spans="2:14" ht="44.25" customHeight="1" thickBot="1" x14ac:dyDescent="0.25">
      <c r="C9" s="32">
        <v>2024</v>
      </c>
      <c r="D9" s="33"/>
      <c r="E9" s="33"/>
      <c r="F9" s="33"/>
      <c r="G9" s="33">
        <v>2025</v>
      </c>
      <c r="H9" s="33"/>
      <c r="I9" s="33"/>
      <c r="J9" s="33"/>
      <c r="K9" s="33" t="s">
        <v>120</v>
      </c>
      <c r="L9" s="33"/>
      <c r="M9" s="33"/>
      <c r="N9" s="33"/>
    </row>
    <row r="10" spans="2:14" ht="44.25" customHeight="1" thickBot="1" x14ac:dyDescent="0.25">
      <c r="C10" s="10" t="s">
        <v>39</v>
      </c>
      <c r="D10" s="10" t="s">
        <v>40</v>
      </c>
      <c r="E10" s="10" t="s">
        <v>41</v>
      </c>
      <c r="F10" s="10" t="s">
        <v>42</v>
      </c>
      <c r="G10" s="10" t="s">
        <v>39</v>
      </c>
      <c r="H10" s="10" t="s">
        <v>40</v>
      </c>
      <c r="I10" s="10" t="s">
        <v>41</v>
      </c>
      <c r="J10" s="10" t="s">
        <v>42</v>
      </c>
      <c r="K10" s="10" t="s">
        <v>39</v>
      </c>
      <c r="L10" s="10" t="s">
        <v>40</v>
      </c>
      <c r="M10" s="10" t="s">
        <v>41</v>
      </c>
      <c r="N10" s="10" t="s">
        <v>42</v>
      </c>
    </row>
    <row r="11" spans="2:14" ht="20.100000000000001" customHeight="1" thickBot="1" x14ac:dyDescent="0.25">
      <c r="B11" s="5" t="s">
        <v>2</v>
      </c>
      <c r="C11" s="11">
        <v>8585</v>
      </c>
      <c r="D11" s="11">
        <v>79</v>
      </c>
      <c r="E11" s="11">
        <v>6432</v>
      </c>
      <c r="F11" s="11">
        <v>2074</v>
      </c>
      <c r="G11" s="11">
        <v>8424</v>
      </c>
      <c r="H11" s="11">
        <v>81</v>
      </c>
      <c r="I11" s="11">
        <v>6442</v>
      </c>
      <c r="J11" s="11">
        <v>1901</v>
      </c>
      <c r="K11" s="14">
        <f>IF(C11=0,"-",(G11-C11)/C11)</f>
        <v>-1.8753640069889343E-2</v>
      </c>
      <c r="L11" s="14">
        <f>IF(D11=0,"-",(H11-D11)/D11)</f>
        <v>2.5316455696202531E-2</v>
      </c>
      <c r="M11" s="14">
        <f>IF(E11=0,"-",(I11-E11)/E11)</f>
        <v>1.5547263681592041E-3</v>
      </c>
      <c r="N11" s="14">
        <f>IF(F11=0,"-",(J11-F11)/F11)</f>
        <v>-8.3413693346190934E-2</v>
      </c>
    </row>
    <row r="12" spans="2:14" ht="20.100000000000001" customHeight="1" thickBot="1" x14ac:dyDescent="0.25">
      <c r="B12" s="6" t="s">
        <v>3</v>
      </c>
      <c r="C12" s="11">
        <v>893</v>
      </c>
      <c r="D12" s="11">
        <v>0</v>
      </c>
      <c r="E12" s="11">
        <v>726</v>
      </c>
      <c r="F12" s="11">
        <v>167</v>
      </c>
      <c r="G12" s="11">
        <v>971</v>
      </c>
      <c r="H12" s="11">
        <v>1</v>
      </c>
      <c r="I12" s="11">
        <v>758</v>
      </c>
      <c r="J12" s="11">
        <v>212</v>
      </c>
      <c r="K12" s="14">
        <f t="shared" ref="K12:N28" si="0">IF(C12=0,"-",(G12-C12)/C12)</f>
        <v>8.7346024636058228E-2</v>
      </c>
      <c r="L12" s="14" t="str">
        <f t="shared" si="0"/>
        <v>-</v>
      </c>
      <c r="M12" s="14">
        <f t="shared" si="0"/>
        <v>4.4077134986225897E-2</v>
      </c>
      <c r="N12" s="14">
        <f t="shared" si="0"/>
        <v>0.26946107784431139</v>
      </c>
    </row>
    <row r="13" spans="2:14" ht="20.100000000000001" customHeight="1" thickBot="1" x14ac:dyDescent="0.25">
      <c r="B13" s="6" t="s">
        <v>4</v>
      </c>
      <c r="C13" s="11">
        <v>861</v>
      </c>
      <c r="D13" s="11">
        <v>2</v>
      </c>
      <c r="E13" s="11">
        <v>639</v>
      </c>
      <c r="F13" s="11">
        <v>220</v>
      </c>
      <c r="G13" s="11">
        <v>781</v>
      </c>
      <c r="H13" s="11">
        <v>0</v>
      </c>
      <c r="I13" s="11">
        <v>598</v>
      </c>
      <c r="J13" s="11">
        <v>183</v>
      </c>
      <c r="K13" s="14">
        <f t="shared" si="0"/>
        <v>-9.2915214866434379E-2</v>
      </c>
      <c r="L13" s="14">
        <f t="shared" si="0"/>
        <v>-1</v>
      </c>
      <c r="M13" s="14">
        <f t="shared" si="0"/>
        <v>-6.416275430359937E-2</v>
      </c>
      <c r="N13" s="14">
        <f t="shared" si="0"/>
        <v>-0.16818181818181818</v>
      </c>
    </row>
    <row r="14" spans="2:14" ht="20.100000000000001" customHeight="1" thickBot="1" x14ac:dyDescent="0.25">
      <c r="B14" s="6" t="s">
        <v>5</v>
      </c>
      <c r="C14" s="11">
        <v>1644</v>
      </c>
      <c r="D14" s="11">
        <v>4</v>
      </c>
      <c r="E14" s="11">
        <v>1306</v>
      </c>
      <c r="F14" s="11">
        <v>335</v>
      </c>
      <c r="G14" s="11">
        <v>1606</v>
      </c>
      <c r="H14" s="11">
        <v>1</v>
      </c>
      <c r="I14" s="11">
        <v>1252</v>
      </c>
      <c r="J14" s="11">
        <v>353</v>
      </c>
      <c r="K14" s="14">
        <f t="shared" si="0"/>
        <v>-2.3114355231143552E-2</v>
      </c>
      <c r="L14" s="14">
        <f t="shared" si="0"/>
        <v>-0.75</v>
      </c>
      <c r="M14" s="14">
        <f t="shared" si="0"/>
        <v>-4.1347626339969371E-2</v>
      </c>
      <c r="N14" s="14">
        <f t="shared" si="0"/>
        <v>5.3731343283582089E-2</v>
      </c>
    </row>
    <row r="15" spans="2:14" ht="20.100000000000001" customHeight="1" thickBot="1" x14ac:dyDescent="0.25">
      <c r="B15" s="6" t="s">
        <v>6</v>
      </c>
      <c r="C15" s="11">
        <v>1713</v>
      </c>
      <c r="D15" s="11">
        <v>13</v>
      </c>
      <c r="E15" s="11">
        <v>1319</v>
      </c>
      <c r="F15" s="11">
        <v>381</v>
      </c>
      <c r="G15" s="11">
        <v>1924</v>
      </c>
      <c r="H15" s="11">
        <v>18</v>
      </c>
      <c r="I15" s="11">
        <v>1418</v>
      </c>
      <c r="J15" s="11">
        <v>488</v>
      </c>
      <c r="K15" s="14">
        <f t="shared" si="0"/>
        <v>0.12317571511967308</v>
      </c>
      <c r="L15" s="14">
        <f t="shared" si="0"/>
        <v>0.38461538461538464</v>
      </c>
      <c r="M15" s="14">
        <f t="shared" si="0"/>
        <v>7.5056861258529187E-2</v>
      </c>
      <c r="N15" s="14">
        <f t="shared" si="0"/>
        <v>0.28083989501312334</v>
      </c>
    </row>
    <row r="16" spans="2:14" ht="20.100000000000001" customHeight="1" thickBot="1" x14ac:dyDescent="0.25">
      <c r="B16" s="6" t="s">
        <v>7</v>
      </c>
      <c r="C16" s="11">
        <v>464</v>
      </c>
      <c r="D16" s="11">
        <v>1</v>
      </c>
      <c r="E16" s="11">
        <v>277</v>
      </c>
      <c r="F16" s="11">
        <v>186</v>
      </c>
      <c r="G16" s="11">
        <v>433</v>
      </c>
      <c r="H16" s="11">
        <v>1</v>
      </c>
      <c r="I16" s="11">
        <v>280</v>
      </c>
      <c r="J16" s="11">
        <v>152</v>
      </c>
      <c r="K16" s="14">
        <f t="shared" si="0"/>
        <v>-6.6810344827586202E-2</v>
      </c>
      <c r="L16" s="14">
        <f t="shared" si="0"/>
        <v>0</v>
      </c>
      <c r="M16" s="14">
        <f t="shared" si="0"/>
        <v>1.0830324909747292E-2</v>
      </c>
      <c r="N16" s="14">
        <f t="shared" si="0"/>
        <v>-0.18279569892473119</v>
      </c>
    </row>
    <row r="17" spans="2:14" ht="20.100000000000001" customHeight="1" thickBot="1" x14ac:dyDescent="0.25">
      <c r="B17" s="6" t="s">
        <v>8</v>
      </c>
      <c r="C17" s="11">
        <v>1880</v>
      </c>
      <c r="D17" s="11">
        <v>3</v>
      </c>
      <c r="E17" s="11">
        <v>1372</v>
      </c>
      <c r="F17" s="11">
        <v>505</v>
      </c>
      <c r="G17" s="11">
        <v>1905</v>
      </c>
      <c r="H17" s="11">
        <v>11</v>
      </c>
      <c r="I17" s="11">
        <v>1395</v>
      </c>
      <c r="J17" s="11">
        <v>499</v>
      </c>
      <c r="K17" s="14">
        <f t="shared" si="0"/>
        <v>1.3297872340425532E-2</v>
      </c>
      <c r="L17" s="14">
        <f t="shared" si="0"/>
        <v>2.6666666666666665</v>
      </c>
      <c r="M17" s="14">
        <f t="shared" si="0"/>
        <v>1.6763848396501458E-2</v>
      </c>
      <c r="N17" s="14">
        <f t="shared" si="0"/>
        <v>-1.1881188118811881E-2</v>
      </c>
    </row>
    <row r="18" spans="2:14" ht="20.100000000000001" customHeight="1" thickBot="1" x14ac:dyDescent="0.25">
      <c r="B18" s="6" t="s">
        <v>9</v>
      </c>
      <c r="C18" s="11">
        <v>1865</v>
      </c>
      <c r="D18" s="11">
        <v>3</v>
      </c>
      <c r="E18" s="11">
        <v>1274</v>
      </c>
      <c r="F18" s="11">
        <v>588</v>
      </c>
      <c r="G18" s="11">
        <v>1856</v>
      </c>
      <c r="H18" s="11">
        <v>4</v>
      </c>
      <c r="I18" s="11">
        <v>1332</v>
      </c>
      <c r="J18" s="11">
        <v>520</v>
      </c>
      <c r="K18" s="14">
        <f t="shared" si="0"/>
        <v>-4.8257372654155499E-3</v>
      </c>
      <c r="L18" s="14">
        <f t="shared" si="0"/>
        <v>0.33333333333333331</v>
      </c>
      <c r="M18" s="14">
        <f t="shared" si="0"/>
        <v>4.5525902668759811E-2</v>
      </c>
      <c r="N18" s="14">
        <f t="shared" si="0"/>
        <v>-0.11564625850340136</v>
      </c>
    </row>
    <row r="19" spans="2:14" ht="20.100000000000001" customHeight="1" thickBot="1" x14ac:dyDescent="0.25">
      <c r="B19" s="6" t="s">
        <v>10</v>
      </c>
      <c r="C19" s="11">
        <v>5750</v>
      </c>
      <c r="D19" s="11">
        <v>18</v>
      </c>
      <c r="E19" s="11">
        <v>2766</v>
      </c>
      <c r="F19" s="11">
        <v>2966</v>
      </c>
      <c r="G19" s="11">
        <v>5374</v>
      </c>
      <c r="H19" s="11">
        <v>101</v>
      </c>
      <c r="I19" s="11">
        <v>2713</v>
      </c>
      <c r="J19" s="11">
        <v>2560</v>
      </c>
      <c r="K19" s="14">
        <f t="shared" si="0"/>
        <v>-6.5391304347826085E-2</v>
      </c>
      <c r="L19" s="14">
        <f t="shared" si="0"/>
        <v>4.6111111111111107</v>
      </c>
      <c r="M19" s="14">
        <f t="shared" si="0"/>
        <v>-1.9161243673174257E-2</v>
      </c>
      <c r="N19" s="14">
        <f t="shared" si="0"/>
        <v>-0.13688469318948079</v>
      </c>
    </row>
    <row r="20" spans="2:14" ht="20.100000000000001" customHeight="1" thickBot="1" x14ac:dyDescent="0.25">
      <c r="B20" s="6" t="s">
        <v>11</v>
      </c>
      <c r="C20" s="11">
        <v>5343</v>
      </c>
      <c r="D20" s="11">
        <v>46</v>
      </c>
      <c r="E20" s="11">
        <v>4161</v>
      </c>
      <c r="F20" s="11">
        <v>1136</v>
      </c>
      <c r="G20" s="11">
        <v>4913</v>
      </c>
      <c r="H20" s="11">
        <v>14</v>
      </c>
      <c r="I20" s="11">
        <v>3805</v>
      </c>
      <c r="J20" s="11">
        <v>1094</v>
      </c>
      <c r="K20" s="14">
        <f t="shared" si="0"/>
        <v>-8.0479131574022089E-2</v>
      </c>
      <c r="L20" s="14">
        <f t="shared" si="0"/>
        <v>-0.69565217391304346</v>
      </c>
      <c r="M20" s="14">
        <f t="shared" si="0"/>
        <v>-8.5556356645037246E-2</v>
      </c>
      <c r="N20" s="14">
        <f t="shared" si="0"/>
        <v>-3.6971830985915492E-2</v>
      </c>
    </row>
    <row r="21" spans="2:14" ht="20.100000000000001" customHeight="1" thickBot="1" x14ac:dyDescent="0.25">
      <c r="B21" s="6" t="s">
        <v>12</v>
      </c>
      <c r="C21" s="11">
        <v>736</v>
      </c>
      <c r="D21" s="11">
        <v>5</v>
      </c>
      <c r="E21" s="11">
        <v>518</v>
      </c>
      <c r="F21" s="11">
        <v>213</v>
      </c>
      <c r="G21" s="11">
        <v>820</v>
      </c>
      <c r="H21" s="11">
        <v>2</v>
      </c>
      <c r="I21" s="11">
        <v>603</v>
      </c>
      <c r="J21" s="11">
        <v>215</v>
      </c>
      <c r="K21" s="14">
        <f t="shared" si="0"/>
        <v>0.11413043478260869</v>
      </c>
      <c r="L21" s="14">
        <f t="shared" si="0"/>
        <v>-0.6</v>
      </c>
      <c r="M21" s="14">
        <f t="shared" si="0"/>
        <v>0.1640926640926641</v>
      </c>
      <c r="N21" s="14">
        <f t="shared" si="0"/>
        <v>9.3896713615023476E-3</v>
      </c>
    </row>
    <row r="22" spans="2:14" ht="20.100000000000001" customHeight="1" thickBot="1" x14ac:dyDescent="0.25">
      <c r="B22" s="6" t="s">
        <v>13</v>
      </c>
      <c r="C22" s="11">
        <v>1819</v>
      </c>
      <c r="D22" s="11">
        <v>12</v>
      </c>
      <c r="E22" s="11">
        <v>1183</v>
      </c>
      <c r="F22" s="11">
        <v>624</v>
      </c>
      <c r="G22" s="11">
        <v>1798</v>
      </c>
      <c r="H22" s="11">
        <v>3</v>
      </c>
      <c r="I22" s="11">
        <v>1216</v>
      </c>
      <c r="J22" s="11">
        <v>579</v>
      </c>
      <c r="K22" s="14">
        <f t="shared" si="0"/>
        <v>-1.154480483782298E-2</v>
      </c>
      <c r="L22" s="14">
        <f t="shared" si="0"/>
        <v>-0.75</v>
      </c>
      <c r="M22" s="14">
        <f t="shared" si="0"/>
        <v>2.7895181741335588E-2</v>
      </c>
      <c r="N22" s="14">
        <f t="shared" si="0"/>
        <v>-7.2115384615384609E-2</v>
      </c>
    </row>
    <row r="23" spans="2:14" ht="20.100000000000001" customHeight="1" thickBot="1" x14ac:dyDescent="0.25">
      <c r="B23" s="6" t="s">
        <v>14</v>
      </c>
      <c r="C23" s="11">
        <v>6330</v>
      </c>
      <c r="D23" s="11">
        <v>7</v>
      </c>
      <c r="E23" s="11">
        <v>2791</v>
      </c>
      <c r="F23" s="11">
        <v>3532</v>
      </c>
      <c r="G23" s="11">
        <v>5916</v>
      </c>
      <c r="H23" s="11">
        <v>13</v>
      </c>
      <c r="I23" s="11">
        <v>2635</v>
      </c>
      <c r="J23" s="11">
        <v>3268</v>
      </c>
      <c r="K23" s="14">
        <f t="shared" si="0"/>
        <v>-6.540284360189573E-2</v>
      </c>
      <c r="L23" s="14">
        <f t="shared" si="0"/>
        <v>0.8571428571428571</v>
      </c>
      <c r="M23" s="14">
        <f t="shared" si="0"/>
        <v>-5.5893944822644211E-2</v>
      </c>
      <c r="N23" s="14">
        <f t="shared" si="0"/>
        <v>-7.4745186862967161E-2</v>
      </c>
    </row>
    <row r="24" spans="2:14" ht="20.100000000000001" customHeight="1" thickBot="1" x14ac:dyDescent="0.25">
      <c r="B24" s="6" t="s">
        <v>15</v>
      </c>
      <c r="C24" s="11">
        <v>1627</v>
      </c>
      <c r="D24" s="11">
        <v>0</v>
      </c>
      <c r="E24" s="11">
        <v>1311</v>
      </c>
      <c r="F24" s="11">
        <v>316</v>
      </c>
      <c r="G24" s="11">
        <v>1674</v>
      </c>
      <c r="H24" s="11">
        <v>1</v>
      </c>
      <c r="I24" s="11">
        <v>1320</v>
      </c>
      <c r="J24" s="11">
        <v>353</v>
      </c>
      <c r="K24" s="14">
        <f t="shared" si="0"/>
        <v>2.8887523048555623E-2</v>
      </c>
      <c r="L24" s="14" t="str">
        <f t="shared" si="0"/>
        <v>-</v>
      </c>
      <c r="M24" s="14">
        <f t="shared" si="0"/>
        <v>6.8649885583524023E-3</v>
      </c>
      <c r="N24" s="14">
        <f t="shared" si="0"/>
        <v>0.11708860759493671</v>
      </c>
    </row>
    <row r="25" spans="2:14" ht="20.100000000000001" customHeight="1" thickBot="1" x14ac:dyDescent="0.25">
      <c r="B25" s="6" t="s">
        <v>16</v>
      </c>
      <c r="C25" s="11">
        <v>490</v>
      </c>
      <c r="D25" s="11">
        <v>0</v>
      </c>
      <c r="E25" s="11">
        <v>384</v>
      </c>
      <c r="F25" s="11">
        <v>106</v>
      </c>
      <c r="G25" s="11">
        <v>350</v>
      </c>
      <c r="H25" s="11">
        <v>0</v>
      </c>
      <c r="I25" s="11">
        <v>240</v>
      </c>
      <c r="J25" s="11">
        <v>110</v>
      </c>
      <c r="K25" s="14">
        <f t="shared" si="0"/>
        <v>-0.2857142857142857</v>
      </c>
      <c r="L25" s="14" t="str">
        <f t="shared" si="0"/>
        <v>-</v>
      </c>
      <c r="M25" s="14">
        <f t="shared" si="0"/>
        <v>-0.375</v>
      </c>
      <c r="N25" s="14">
        <f t="shared" si="0"/>
        <v>3.7735849056603772E-2</v>
      </c>
    </row>
    <row r="26" spans="2:14" ht="20.100000000000001" customHeight="1" thickBot="1" x14ac:dyDescent="0.25">
      <c r="B26" s="7" t="s">
        <v>17</v>
      </c>
      <c r="C26" s="11">
        <v>1056</v>
      </c>
      <c r="D26" s="11">
        <v>2</v>
      </c>
      <c r="E26" s="11">
        <v>655</v>
      </c>
      <c r="F26" s="11">
        <v>399</v>
      </c>
      <c r="G26" s="11">
        <v>1212</v>
      </c>
      <c r="H26" s="11">
        <v>12</v>
      </c>
      <c r="I26" s="11">
        <v>817</v>
      </c>
      <c r="J26" s="11">
        <v>383</v>
      </c>
      <c r="K26" s="14">
        <f t="shared" si="0"/>
        <v>0.14772727272727273</v>
      </c>
      <c r="L26" s="14">
        <f t="shared" si="0"/>
        <v>5</v>
      </c>
      <c r="M26" s="14">
        <f t="shared" si="0"/>
        <v>0.24732824427480915</v>
      </c>
      <c r="N26" s="14">
        <f t="shared" si="0"/>
        <v>-4.0100250626566414E-2</v>
      </c>
    </row>
    <row r="27" spans="2:14" ht="20.100000000000001" customHeight="1" thickBot="1" x14ac:dyDescent="0.25">
      <c r="B27" s="8" t="s">
        <v>18</v>
      </c>
      <c r="C27" s="11">
        <v>181</v>
      </c>
      <c r="D27" s="11">
        <v>0</v>
      </c>
      <c r="E27" s="11">
        <v>131</v>
      </c>
      <c r="F27" s="11">
        <v>50</v>
      </c>
      <c r="G27" s="11">
        <v>248</v>
      </c>
      <c r="H27" s="11">
        <v>0</v>
      </c>
      <c r="I27" s="11">
        <v>206</v>
      </c>
      <c r="J27" s="11">
        <v>42</v>
      </c>
      <c r="K27" s="14">
        <f t="shared" si="0"/>
        <v>0.37016574585635359</v>
      </c>
      <c r="L27" s="14" t="str">
        <f t="shared" si="0"/>
        <v>-</v>
      </c>
      <c r="M27" s="14">
        <f t="shared" si="0"/>
        <v>0.5725190839694656</v>
      </c>
      <c r="N27" s="14">
        <f t="shared" si="0"/>
        <v>-0.16</v>
      </c>
    </row>
    <row r="28" spans="2:14" ht="20.100000000000001" customHeight="1" thickBot="1" x14ac:dyDescent="0.25">
      <c r="B28" s="9" t="s">
        <v>19</v>
      </c>
      <c r="C28" s="12">
        <f>SUM(C11:C27)</f>
        <v>41237</v>
      </c>
      <c r="D28" s="12">
        <f t="shared" ref="D28:F28" si="1">SUM(D11:D27)</f>
        <v>195</v>
      </c>
      <c r="E28" s="12">
        <f t="shared" si="1"/>
        <v>27245</v>
      </c>
      <c r="F28" s="12">
        <f t="shared" si="1"/>
        <v>13798</v>
      </c>
      <c r="G28" s="12">
        <f>SUM(G11:G27)</f>
        <v>40205</v>
      </c>
      <c r="H28" s="12">
        <f t="shared" ref="H28:J28" si="2">SUM(H11:H27)</f>
        <v>263</v>
      </c>
      <c r="I28" s="12">
        <f t="shared" si="2"/>
        <v>27030</v>
      </c>
      <c r="J28" s="12">
        <f t="shared" si="2"/>
        <v>12912</v>
      </c>
      <c r="K28" s="15">
        <f t="shared" si="0"/>
        <v>-2.502606882168926E-2</v>
      </c>
      <c r="L28" s="15">
        <f t="shared" si="0"/>
        <v>0.3487179487179487</v>
      </c>
      <c r="M28" s="15">
        <f t="shared" si="0"/>
        <v>-7.8913562121490175E-3</v>
      </c>
      <c r="N28" s="15">
        <f t="shared" si="0"/>
        <v>-6.4212204667343092E-2</v>
      </c>
    </row>
    <row r="29" spans="2:14" x14ac:dyDescent="0.2">
      <c r="C29" s="20"/>
      <c r="D29" s="20"/>
      <c r="E29" s="20"/>
      <c r="F29" s="20"/>
      <c r="G29" s="20"/>
      <c r="H29" s="20"/>
      <c r="I29" s="20"/>
      <c r="J29" s="20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8" max="18" width="20.625" customWidth="1"/>
    <col min="19" max="19" width="11.875" customWidth="1"/>
  </cols>
  <sheetData>
    <row r="9" spans="2:17" ht="44.25" customHeight="1" thickBot="1" x14ac:dyDescent="0.25">
      <c r="C9" s="32">
        <v>2024</v>
      </c>
      <c r="D9" s="33"/>
      <c r="E9" s="33"/>
      <c r="F9" s="33"/>
      <c r="G9" s="33"/>
      <c r="H9" s="33">
        <v>2025</v>
      </c>
      <c r="I9" s="33"/>
      <c r="J9" s="33"/>
      <c r="K9" s="33"/>
      <c r="L9" s="33"/>
      <c r="M9" s="33" t="s">
        <v>120</v>
      </c>
      <c r="N9" s="33"/>
      <c r="O9" s="33"/>
      <c r="P9" s="33"/>
      <c r="Q9" s="33"/>
    </row>
    <row r="10" spans="2:17" ht="44.25" customHeight="1" thickBot="1" x14ac:dyDescent="0.25">
      <c r="C10" s="10" t="s">
        <v>43</v>
      </c>
      <c r="D10" s="10" t="s">
        <v>44</v>
      </c>
      <c r="E10" s="10" t="s">
        <v>45</v>
      </c>
      <c r="F10" s="10" t="s">
        <v>46</v>
      </c>
      <c r="G10" s="10" t="s">
        <v>47</v>
      </c>
      <c r="H10" s="10" t="s">
        <v>48</v>
      </c>
      <c r="I10" s="10" t="s">
        <v>49</v>
      </c>
      <c r="J10" s="10" t="s">
        <v>50</v>
      </c>
      <c r="K10" s="10" t="s">
        <v>51</v>
      </c>
      <c r="L10" s="10" t="s">
        <v>52</v>
      </c>
      <c r="M10" s="10" t="s">
        <v>43</v>
      </c>
      <c r="N10" s="10" t="s">
        <v>44</v>
      </c>
      <c r="O10" s="10" t="s">
        <v>45</v>
      </c>
      <c r="P10" s="10" t="s">
        <v>46</v>
      </c>
      <c r="Q10" s="10" t="s">
        <v>47</v>
      </c>
    </row>
    <row r="11" spans="2:17" ht="20.100000000000001" customHeight="1" thickBot="1" x14ac:dyDescent="0.25">
      <c r="B11" s="5" t="s">
        <v>2</v>
      </c>
      <c r="C11" s="11">
        <v>6765</v>
      </c>
      <c r="D11" s="11">
        <v>4613</v>
      </c>
      <c r="E11" s="11">
        <v>1451</v>
      </c>
      <c r="F11" s="11">
        <v>590</v>
      </c>
      <c r="G11" s="11">
        <v>111</v>
      </c>
      <c r="H11" s="11">
        <v>6731</v>
      </c>
      <c r="I11" s="11">
        <v>4660</v>
      </c>
      <c r="J11" s="11">
        <v>1494</v>
      </c>
      <c r="K11" s="11">
        <v>473</v>
      </c>
      <c r="L11" s="11">
        <v>104</v>
      </c>
      <c r="M11" s="14">
        <f>IF(C11=0,"-",(H11-C11)/C11)</f>
        <v>-5.0258684405025868E-3</v>
      </c>
      <c r="N11" s="14">
        <f>IF(D11=0,"-",(I11-D11)/D11)</f>
        <v>1.0188597442011706E-2</v>
      </c>
      <c r="O11" s="14">
        <f>IF(E11=0,"-",(J11-E11)/E11)</f>
        <v>2.9634734665747762E-2</v>
      </c>
      <c r="P11" s="14">
        <f>IF(F11=0,"-",(K11-F11)/F11)</f>
        <v>-0.19830508474576272</v>
      </c>
      <c r="Q11" s="14">
        <f>IF(G11=0,"-",(L11-G11)/G11)</f>
        <v>-6.3063063063063057E-2</v>
      </c>
    </row>
    <row r="12" spans="2:17" ht="20.100000000000001" customHeight="1" thickBot="1" x14ac:dyDescent="0.25">
      <c r="B12" s="6" t="s">
        <v>3</v>
      </c>
      <c r="C12" s="11">
        <v>888</v>
      </c>
      <c r="D12" s="11">
        <v>426</v>
      </c>
      <c r="E12" s="11">
        <v>412</v>
      </c>
      <c r="F12" s="11">
        <v>35</v>
      </c>
      <c r="G12" s="11">
        <v>15</v>
      </c>
      <c r="H12" s="11">
        <v>835</v>
      </c>
      <c r="I12" s="11">
        <v>392</v>
      </c>
      <c r="J12" s="11">
        <v>408</v>
      </c>
      <c r="K12" s="11">
        <v>20</v>
      </c>
      <c r="L12" s="11">
        <v>15</v>
      </c>
      <c r="M12" s="14">
        <f t="shared" ref="M12:Q28" si="0">IF(C12=0,"-",(H12-C12)/C12)</f>
        <v>-5.9684684684684686E-2</v>
      </c>
      <c r="N12" s="14">
        <f t="shared" si="0"/>
        <v>-7.9812206572769953E-2</v>
      </c>
      <c r="O12" s="14">
        <f t="shared" si="0"/>
        <v>-9.7087378640776691E-3</v>
      </c>
      <c r="P12" s="14">
        <f t="shared" si="0"/>
        <v>-0.42857142857142855</v>
      </c>
      <c r="Q12" s="14">
        <f t="shared" si="0"/>
        <v>0</v>
      </c>
    </row>
    <row r="13" spans="2:17" ht="20.100000000000001" customHeight="1" thickBot="1" x14ac:dyDescent="0.25">
      <c r="B13" s="6" t="s">
        <v>4</v>
      </c>
      <c r="C13" s="11">
        <v>702</v>
      </c>
      <c r="D13" s="11">
        <v>478</v>
      </c>
      <c r="E13" s="11">
        <v>197</v>
      </c>
      <c r="F13" s="11">
        <v>26</v>
      </c>
      <c r="G13" s="11">
        <v>1</v>
      </c>
      <c r="H13" s="11">
        <v>625</v>
      </c>
      <c r="I13" s="11">
        <v>441</v>
      </c>
      <c r="J13" s="11">
        <v>160</v>
      </c>
      <c r="K13" s="11">
        <v>22</v>
      </c>
      <c r="L13" s="11">
        <v>2</v>
      </c>
      <c r="M13" s="14">
        <f t="shared" si="0"/>
        <v>-0.10968660968660969</v>
      </c>
      <c r="N13" s="14">
        <f t="shared" si="0"/>
        <v>-7.7405857740585768E-2</v>
      </c>
      <c r="O13" s="14">
        <f t="shared" si="0"/>
        <v>-0.18781725888324874</v>
      </c>
      <c r="P13" s="14">
        <f t="shared" si="0"/>
        <v>-0.15384615384615385</v>
      </c>
      <c r="Q13" s="14">
        <f t="shared" si="0"/>
        <v>1</v>
      </c>
    </row>
    <row r="14" spans="2:17" ht="20.100000000000001" customHeight="1" thickBot="1" x14ac:dyDescent="0.25">
      <c r="B14" s="6" t="s">
        <v>5</v>
      </c>
      <c r="C14" s="11">
        <v>1164</v>
      </c>
      <c r="D14" s="11">
        <v>629</v>
      </c>
      <c r="E14" s="11">
        <v>488</v>
      </c>
      <c r="F14" s="11">
        <v>29</v>
      </c>
      <c r="G14" s="11">
        <v>18</v>
      </c>
      <c r="H14" s="11">
        <v>1122</v>
      </c>
      <c r="I14" s="11">
        <v>559</v>
      </c>
      <c r="J14" s="11">
        <v>476</v>
      </c>
      <c r="K14" s="11">
        <v>53</v>
      </c>
      <c r="L14" s="11">
        <v>34</v>
      </c>
      <c r="M14" s="14">
        <f t="shared" si="0"/>
        <v>-3.608247422680412E-2</v>
      </c>
      <c r="N14" s="14">
        <f t="shared" si="0"/>
        <v>-0.11128775834658187</v>
      </c>
      <c r="O14" s="14">
        <f t="shared" si="0"/>
        <v>-2.4590163934426229E-2</v>
      </c>
      <c r="P14" s="14">
        <f t="shared" si="0"/>
        <v>0.82758620689655171</v>
      </c>
      <c r="Q14" s="14">
        <f t="shared" si="0"/>
        <v>0.88888888888888884</v>
      </c>
    </row>
    <row r="15" spans="2:17" ht="20.100000000000001" customHeight="1" thickBot="1" x14ac:dyDescent="0.25">
      <c r="B15" s="6" t="s">
        <v>6</v>
      </c>
      <c r="C15" s="11">
        <v>3244</v>
      </c>
      <c r="D15" s="11">
        <v>2157</v>
      </c>
      <c r="E15" s="11">
        <v>934</v>
      </c>
      <c r="F15" s="11">
        <v>125</v>
      </c>
      <c r="G15" s="11">
        <v>28</v>
      </c>
      <c r="H15" s="11">
        <v>3018</v>
      </c>
      <c r="I15" s="11">
        <v>2051</v>
      </c>
      <c r="J15" s="11">
        <v>823</v>
      </c>
      <c r="K15" s="11">
        <v>107</v>
      </c>
      <c r="L15" s="11">
        <v>37</v>
      </c>
      <c r="M15" s="14">
        <f t="shared" si="0"/>
        <v>-6.9667077681874232E-2</v>
      </c>
      <c r="N15" s="14">
        <f t="shared" si="0"/>
        <v>-4.9142327306444133E-2</v>
      </c>
      <c r="O15" s="14">
        <f t="shared" si="0"/>
        <v>-0.11884368308351177</v>
      </c>
      <c r="P15" s="14">
        <f t="shared" si="0"/>
        <v>-0.14399999999999999</v>
      </c>
      <c r="Q15" s="14">
        <f t="shared" si="0"/>
        <v>0.32142857142857145</v>
      </c>
    </row>
    <row r="16" spans="2:17" ht="20.100000000000001" customHeight="1" thickBot="1" x14ac:dyDescent="0.25">
      <c r="B16" s="6" t="s">
        <v>7</v>
      </c>
      <c r="C16" s="11">
        <v>351</v>
      </c>
      <c r="D16" s="11">
        <v>227</v>
      </c>
      <c r="E16" s="11">
        <v>101</v>
      </c>
      <c r="F16" s="11">
        <v>21</v>
      </c>
      <c r="G16" s="11">
        <v>2</v>
      </c>
      <c r="H16" s="11">
        <v>424</v>
      </c>
      <c r="I16" s="11">
        <v>281</v>
      </c>
      <c r="J16" s="11">
        <v>133</v>
      </c>
      <c r="K16" s="11">
        <v>8</v>
      </c>
      <c r="L16" s="11">
        <v>2</v>
      </c>
      <c r="M16" s="14">
        <f t="shared" si="0"/>
        <v>0.20797720797720798</v>
      </c>
      <c r="N16" s="14">
        <f t="shared" si="0"/>
        <v>0.23788546255506607</v>
      </c>
      <c r="O16" s="14">
        <f t="shared" si="0"/>
        <v>0.31683168316831684</v>
      </c>
      <c r="P16" s="14">
        <f t="shared" si="0"/>
        <v>-0.61904761904761907</v>
      </c>
      <c r="Q16" s="14">
        <f t="shared" si="0"/>
        <v>0</v>
      </c>
    </row>
    <row r="17" spans="2:17" ht="20.100000000000001" customHeight="1" thickBot="1" x14ac:dyDescent="0.25">
      <c r="B17" s="6" t="s">
        <v>8</v>
      </c>
      <c r="C17" s="11">
        <v>817</v>
      </c>
      <c r="D17" s="11">
        <v>495</v>
      </c>
      <c r="E17" s="11">
        <v>212</v>
      </c>
      <c r="F17" s="11">
        <v>96</v>
      </c>
      <c r="G17" s="11">
        <v>14</v>
      </c>
      <c r="H17" s="11">
        <v>1009</v>
      </c>
      <c r="I17" s="11">
        <v>569</v>
      </c>
      <c r="J17" s="11">
        <v>360</v>
      </c>
      <c r="K17" s="11">
        <v>57</v>
      </c>
      <c r="L17" s="11">
        <v>23</v>
      </c>
      <c r="M17" s="14">
        <f t="shared" si="0"/>
        <v>0.2350061199510404</v>
      </c>
      <c r="N17" s="14">
        <f t="shared" si="0"/>
        <v>0.14949494949494949</v>
      </c>
      <c r="O17" s="14">
        <f t="shared" si="0"/>
        <v>0.69811320754716977</v>
      </c>
      <c r="P17" s="14">
        <f t="shared" si="0"/>
        <v>-0.40625</v>
      </c>
      <c r="Q17" s="14">
        <f t="shared" si="0"/>
        <v>0.6428571428571429</v>
      </c>
    </row>
    <row r="18" spans="2:17" ht="20.100000000000001" customHeight="1" thickBot="1" x14ac:dyDescent="0.25">
      <c r="B18" s="6" t="s">
        <v>9</v>
      </c>
      <c r="C18" s="11">
        <v>1160</v>
      </c>
      <c r="D18" s="11">
        <v>674</v>
      </c>
      <c r="E18" s="11">
        <v>366</v>
      </c>
      <c r="F18" s="11">
        <v>98</v>
      </c>
      <c r="G18" s="11">
        <v>22</v>
      </c>
      <c r="H18" s="11">
        <v>1139</v>
      </c>
      <c r="I18" s="11">
        <v>695</v>
      </c>
      <c r="J18" s="11">
        <v>353</v>
      </c>
      <c r="K18" s="11">
        <v>66</v>
      </c>
      <c r="L18" s="11">
        <v>25</v>
      </c>
      <c r="M18" s="14">
        <f t="shared" si="0"/>
        <v>-1.810344827586207E-2</v>
      </c>
      <c r="N18" s="14">
        <f t="shared" si="0"/>
        <v>3.1157270029673591E-2</v>
      </c>
      <c r="O18" s="14">
        <f t="shared" si="0"/>
        <v>-3.5519125683060107E-2</v>
      </c>
      <c r="P18" s="14">
        <f t="shared" si="0"/>
        <v>-0.32653061224489793</v>
      </c>
      <c r="Q18" s="14">
        <f t="shared" si="0"/>
        <v>0.13636363636363635</v>
      </c>
    </row>
    <row r="19" spans="2:17" ht="20.100000000000001" customHeight="1" thickBot="1" x14ac:dyDescent="0.25">
      <c r="B19" s="6" t="s">
        <v>10</v>
      </c>
      <c r="C19" s="11">
        <v>2493</v>
      </c>
      <c r="D19" s="11">
        <v>1285</v>
      </c>
      <c r="E19" s="11">
        <v>954</v>
      </c>
      <c r="F19" s="11">
        <v>168</v>
      </c>
      <c r="G19" s="11">
        <v>86</v>
      </c>
      <c r="H19" s="11">
        <v>2763</v>
      </c>
      <c r="I19" s="11">
        <v>1395</v>
      </c>
      <c r="J19" s="11">
        <v>1126</v>
      </c>
      <c r="K19" s="11">
        <v>140</v>
      </c>
      <c r="L19" s="11">
        <v>102</v>
      </c>
      <c r="M19" s="14">
        <f t="shared" si="0"/>
        <v>0.10830324909747292</v>
      </c>
      <c r="N19" s="14">
        <f t="shared" si="0"/>
        <v>8.5603112840466927E-2</v>
      </c>
      <c r="O19" s="14">
        <f t="shared" si="0"/>
        <v>0.18029350104821804</v>
      </c>
      <c r="P19" s="14">
        <f t="shared" si="0"/>
        <v>-0.16666666666666666</v>
      </c>
      <c r="Q19" s="14">
        <f t="shared" si="0"/>
        <v>0.18604651162790697</v>
      </c>
    </row>
    <row r="20" spans="2:17" ht="20.100000000000001" customHeight="1" thickBot="1" x14ac:dyDescent="0.25">
      <c r="B20" s="6" t="s">
        <v>11</v>
      </c>
      <c r="C20" s="11">
        <v>5259</v>
      </c>
      <c r="D20" s="11">
        <v>3018</v>
      </c>
      <c r="E20" s="11">
        <v>1871</v>
      </c>
      <c r="F20" s="11">
        <v>260</v>
      </c>
      <c r="G20" s="11">
        <v>110</v>
      </c>
      <c r="H20" s="11">
        <v>5085</v>
      </c>
      <c r="I20" s="11">
        <v>2841</v>
      </c>
      <c r="J20" s="11">
        <v>1886</v>
      </c>
      <c r="K20" s="11">
        <v>241</v>
      </c>
      <c r="L20" s="11">
        <v>117</v>
      </c>
      <c r="M20" s="14">
        <f t="shared" si="0"/>
        <v>-3.3086138049058758E-2</v>
      </c>
      <c r="N20" s="14">
        <f t="shared" si="0"/>
        <v>-5.8648111332007952E-2</v>
      </c>
      <c r="O20" s="14">
        <f t="shared" si="0"/>
        <v>8.0171031533939063E-3</v>
      </c>
      <c r="P20" s="14">
        <f t="shared" si="0"/>
        <v>-7.3076923076923081E-2</v>
      </c>
      <c r="Q20" s="14">
        <f t="shared" si="0"/>
        <v>6.363636363636363E-2</v>
      </c>
    </row>
    <row r="21" spans="2:17" ht="20.100000000000001" customHeight="1" thickBot="1" x14ac:dyDescent="0.25">
      <c r="B21" s="6" t="s">
        <v>12</v>
      </c>
      <c r="C21" s="11">
        <v>749</v>
      </c>
      <c r="D21" s="11">
        <v>635</v>
      </c>
      <c r="E21" s="11">
        <v>74</v>
      </c>
      <c r="F21" s="11">
        <v>35</v>
      </c>
      <c r="G21" s="11">
        <v>5</v>
      </c>
      <c r="H21" s="11">
        <v>658</v>
      </c>
      <c r="I21" s="11">
        <v>581</v>
      </c>
      <c r="J21" s="11">
        <v>55</v>
      </c>
      <c r="K21" s="11">
        <v>18</v>
      </c>
      <c r="L21" s="11">
        <v>4</v>
      </c>
      <c r="M21" s="14">
        <f t="shared" si="0"/>
        <v>-0.12149532710280374</v>
      </c>
      <c r="N21" s="14">
        <f t="shared" si="0"/>
        <v>-8.5039370078740156E-2</v>
      </c>
      <c r="O21" s="14">
        <f t="shared" si="0"/>
        <v>-0.25675675675675674</v>
      </c>
      <c r="P21" s="14">
        <f t="shared" si="0"/>
        <v>-0.48571428571428571</v>
      </c>
      <c r="Q21" s="14">
        <f t="shared" si="0"/>
        <v>-0.2</v>
      </c>
    </row>
    <row r="22" spans="2:17" ht="20.100000000000001" customHeight="1" thickBot="1" x14ac:dyDescent="0.25">
      <c r="B22" s="6" t="s">
        <v>13</v>
      </c>
      <c r="C22" s="11">
        <v>1229</v>
      </c>
      <c r="D22" s="11">
        <v>858</v>
      </c>
      <c r="E22" s="11">
        <v>242</v>
      </c>
      <c r="F22" s="11">
        <v>107</v>
      </c>
      <c r="G22" s="11">
        <v>22</v>
      </c>
      <c r="H22" s="11">
        <v>1293</v>
      </c>
      <c r="I22" s="11">
        <v>877</v>
      </c>
      <c r="J22" s="11">
        <v>312</v>
      </c>
      <c r="K22" s="11">
        <v>92</v>
      </c>
      <c r="L22" s="11">
        <v>12</v>
      </c>
      <c r="M22" s="14">
        <f t="shared" si="0"/>
        <v>5.2074857607811227E-2</v>
      </c>
      <c r="N22" s="14">
        <f t="shared" si="0"/>
        <v>2.2144522144522144E-2</v>
      </c>
      <c r="O22" s="14">
        <f t="shared" si="0"/>
        <v>0.28925619834710742</v>
      </c>
      <c r="P22" s="14">
        <f t="shared" si="0"/>
        <v>-0.14018691588785046</v>
      </c>
      <c r="Q22" s="14">
        <f t="shared" si="0"/>
        <v>-0.45454545454545453</v>
      </c>
    </row>
    <row r="23" spans="2:17" ht="20.100000000000001" customHeight="1" thickBot="1" x14ac:dyDescent="0.25">
      <c r="B23" s="6" t="s">
        <v>14</v>
      </c>
      <c r="C23" s="11">
        <v>1437</v>
      </c>
      <c r="D23" s="11">
        <v>662</v>
      </c>
      <c r="E23" s="11">
        <v>493</v>
      </c>
      <c r="F23" s="11">
        <v>188</v>
      </c>
      <c r="G23" s="11">
        <v>94</v>
      </c>
      <c r="H23" s="11">
        <v>1252</v>
      </c>
      <c r="I23" s="11">
        <v>604</v>
      </c>
      <c r="J23" s="11">
        <v>425</v>
      </c>
      <c r="K23" s="11">
        <v>159</v>
      </c>
      <c r="L23" s="11">
        <v>64</v>
      </c>
      <c r="M23" s="14">
        <f t="shared" si="0"/>
        <v>-0.12874043145441894</v>
      </c>
      <c r="N23" s="14">
        <f t="shared" si="0"/>
        <v>-8.7613293051359523E-2</v>
      </c>
      <c r="O23" s="14">
        <f t="shared" si="0"/>
        <v>-0.13793103448275862</v>
      </c>
      <c r="P23" s="14">
        <f t="shared" si="0"/>
        <v>-0.15425531914893617</v>
      </c>
      <c r="Q23" s="14">
        <f t="shared" si="0"/>
        <v>-0.31914893617021278</v>
      </c>
    </row>
    <row r="24" spans="2:17" ht="20.100000000000001" customHeight="1" thickBot="1" x14ac:dyDescent="0.25">
      <c r="B24" s="6" t="s">
        <v>15</v>
      </c>
      <c r="C24" s="11">
        <v>1917</v>
      </c>
      <c r="D24" s="11">
        <v>1185</v>
      </c>
      <c r="E24" s="11">
        <v>688</v>
      </c>
      <c r="F24" s="11">
        <v>33</v>
      </c>
      <c r="G24" s="11">
        <v>11</v>
      </c>
      <c r="H24" s="11">
        <v>1979</v>
      </c>
      <c r="I24" s="11">
        <v>1281</v>
      </c>
      <c r="J24" s="11">
        <v>639</v>
      </c>
      <c r="K24" s="11">
        <v>43</v>
      </c>
      <c r="L24" s="11">
        <v>16</v>
      </c>
      <c r="M24" s="14">
        <f t="shared" si="0"/>
        <v>3.2342201356285863E-2</v>
      </c>
      <c r="N24" s="14">
        <f t="shared" si="0"/>
        <v>8.1012658227848103E-2</v>
      </c>
      <c r="O24" s="14">
        <f t="shared" si="0"/>
        <v>-7.1220930232558141E-2</v>
      </c>
      <c r="P24" s="14">
        <f t="shared" si="0"/>
        <v>0.30303030303030304</v>
      </c>
      <c r="Q24" s="14">
        <f t="shared" si="0"/>
        <v>0.45454545454545453</v>
      </c>
    </row>
    <row r="25" spans="2:17" ht="20.100000000000001" customHeight="1" thickBot="1" x14ac:dyDescent="0.25">
      <c r="B25" s="6" t="s">
        <v>16</v>
      </c>
      <c r="C25" s="11">
        <v>441</v>
      </c>
      <c r="D25" s="11">
        <v>204</v>
      </c>
      <c r="E25" s="11">
        <v>210</v>
      </c>
      <c r="F25" s="11">
        <v>18</v>
      </c>
      <c r="G25" s="11">
        <v>9</v>
      </c>
      <c r="H25" s="11">
        <v>457</v>
      </c>
      <c r="I25" s="11">
        <v>193</v>
      </c>
      <c r="J25" s="11">
        <v>244</v>
      </c>
      <c r="K25" s="11">
        <v>11</v>
      </c>
      <c r="L25" s="11">
        <v>9</v>
      </c>
      <c r="M25" s="14">
        <f t="shared" si="0"/>
        <v>3.6281179138321996E-2</v>
      </c>
      <c r="N25" s="14">
        <f t="shared" si="0"/>
        <v>-5.3921568627450983E-2</v>
      </c>
      <c r="O25" s="14">
        <f t="shared" si="0"/>
        <v>0.16190476190476191</v>
      </c>
      <c r="P25" s="14">
        <f t="shared" si="0"/>
        <v>-0.3888888888888889</v>
      </c>
      <c r="Q25" s="14">
        <f t="shared" si="0"/>
        <v>0</v>
      </c>
    </row>
    <row r="26" spans="2:17" ht="20.100000000000001" customHeight="1" thickBot="1" x14ac:dyDescent="0.25">
      <c r="B26" s="7" t="s">
        <v>17</v>
      </c>
      <c r="C26" s="11">
        <v>1436</v>
      </c>
      <c r="D26" s="11">
        <v>748</v>
      </c>
      <c r="E26" s="11">
        <v>637</v>
      </c>
      <c r="F26" s="11">
        <v>34</v>
      </c>
      <c r="G26" s="11">
        <v>17</v>
      </c>
      <c r="H26" s="11">
        <v>1478</v>
      </c>
      <c r="I26" s="11">
        <v>664</v>
      </c>
      <c r="J26" s="11">
        <v>764</v>
      </c>
      <c r="K26" s="11">
        <v>32</v>
      </c>
      <c r="L26" s="11">
        <v>18</v>
      </c>
      <c r="M26" s="14">
        <f t="shared" si="0"/>
        <v>2.9247910863509748E-2</v>
      </c>
      <c r="N26" s="14">
        <f t="shared" si="0"/>
        <v>-0.11229946524064172</v>
      </c>
      <c r="O26" s="14">
        <f t="shared" si="0"/>
        <v>0.19937205651491366</v>
      </c>
      <c r="P26" s="14">
        <f t="shared" si="0"/>
        <v>-5.8823529411764705E-2</v>
      </c>
      <c r="Q26" s="14">
        <f t="shared" si="0"/>
        <v>5.8823529411764705E-2</v>
      </c>
    </row>
    <row r="27" spans="2:17" ht="20.100000000000001" customHeight="1" thickBot="1" x14ac:dyDescent="0.25">
      <c r="B27" s="8" t="s">
        <v>18</v>
      </c>
      <c r="C27" s="11">
        <v>208</v>
      </c>
      <c r="D27" s="11">
        <v>80</v>
      </c>
      <c r="E27" s="11">
        <v>122</v>
      </c>
      <c r="F27" s="11">
        <v>6</v>
      </c>
      <c r="G27" s="11">
        <v>0</v>
      </c>
      <c r="H27" s="11">
        <v>231</v>
      </c>
      <c r="I27" s="11">
        <v>106</v>
      </c>
      <c r="J27" s="11">
        <v>125</v>
      </c>
      <c r="K27" s="11">
        <v>0</v>
      </c>
      <c r="L27" s="11">
        <v>0</v>
      </c>
      <c r="M27" s="14">
        <f t="shared" si="0"/>
        <v>0.11057692307692307</v>
      </c>
      <c r="N27" s="14">
        <f t="shared" si="0"/>
        <v>0.32500000000000001</v>
      </c>
      <c r="O27" s="14">
        <f t="shared" si="0"/>
        <v>2.4590163934426229E-2</v>
      </c>
      <c r="P27" s="14">
        <f t="shared" si="0"/>
        <v>-1</v>
      </c>
      <c r="Q27" s="14" t="str">
        <f t="shared" si="0"/>
        <v>-</v>
      </c>
    </row>
    <row r="28" spans="2:17" ht="20.100000000000001" customHeight="1" thickBot="1" x14ac:dyDescent="0.25">
      <c r="B28" s="9" t="s">
        <v>19</v>
      </c>
      <c r="C28" s="12">
        <f>SUM(C11:C27)</f>
        <v>30260</v>
      </c>
      <c r="D28" s="12">
        <f t="shared" ref="D28:G28" si="1">SUM(D11:D27)</f>
        <v>18374</v>
      </c>
      <c r="E28" s="12">
        <f t="shared" si="1"/>
        <v>9452</v>
      </c>
      <c r="F28" s="12">
        <f t="shared" si="1"/>
        <v>1869</v>
      </c>
      <c r="G28" s="12">
        <f t="shared" si="1"/>
        <v>565</v>
      </c>
      <c r="H28" s="12">
        <f>SUM(H11:H27)</f>
        <v>30099</v>
      </c>
      <c r="I28" s="12">
        <f t="shared" ref="I28:L28" si="2">SUM(I11:I27)</f>
        <v>18190</v>
      </c>
      <c r="J28" s="12">
        <f t="shared" si="2"/>
        <v>9783</v>
      </c>
      <c r="K28" s="12">
        <f t="shared" si="2"/>
        <v>1542</v>
      </c>
      <c r="L28" s="12">
        <f t="shared" si="2"/>
        <v>584</v>
      </c>
      <c r="M28" s="15">
        <f t="shared" si="0"/>
        <v>-5.3205551883674816E-3</v>
      </c>
      <c r="N28" s="15">
        <f t="shared" si="0"/>
        <v>-1.0014150429955371E-2</v>
      </c>
      <c r="O28" s="15">
        <f t="shared" si="0"/>
        <v>3.5019043588658483E-2</v>
      </c>
      <c r="P28" s="15">
        <f t="shared" si="0"/>
        <v>-0.17495987158908508</v>
      </c>
      <c r="Q28" s="15">
        <f t="shared" si="0"/>
        <v>3.3628318584070796E-2</v>
      </c>
    </row>
    <row r="29" spans="2:17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3">
    <mergeCell ref="C9:G9"/>
    <mergeCell ref="H9:L9"/>
    <mergeCell ref="M9:Q9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8.625" bestFit="1" customWidth="1"/>
    <col min="4" max="5" width="12.5" bestFit="1" customWidth="1"/>
    <col min="6" max="6" width="10.125" bestFit="1" customWidth="1"/>
    <col min="7" max="7" width="12" bestFit="1" customWidth="1"/>
    <col min="8" max="8" width="8.625" bestFit="1" customWidth="1"/>
    <col min="9" max="10" width="12.5" bestFit="1" customWidth="1"/>
    <col min="11" max="11" width="10.125" bestFit="1" customWidth="1"/>
    <col min="12" max="12" width="12" bestFit="1" customWidth="1"/>
    <col min="13" max="13" width="9.125" bestFit="1" customWidth="1"/>
    <col min="14" max="15" width="12.5" bestFit="1" customWidth="1"/>
    <col min="16" max="16" width="10.125" bestFit="1" customWidth="1"/>
    <col min="17" max="17" width="12" bestFit="1" customWidth="1"/>
    <col min="18" max="18" width="20.625" customWidth="1"/>
    <col min="19" max="19" width="11.875" customWidth="1"/>
  </cols>
  <sheetData>
    <row r="9" spans="2:17" ht="44.25" customHeight="1" thickBot="1" x14ac:dyDescent="0.25">
      <c r="C9" s="32">
        <v>2024</v>
      </c>
      <c r="D9" s="33"/>
      <c r="E9" s="33"/>
      <c r="F9" s="33"/>
      <c r="G9" s="33"/>
      <c r="H9" s="32">
        <v>2025</v>
      </c>
      <c r="I9" s="33"/>
      <c r="J9" s="33"/>
      <c r="K9" s="33"/>
      <c r="L9" s="33"/>
      <c r="M9" s="32" t="s">
        <v>120</v>
      </c>
      <c r="N9" s="33"/>
      <c r="O9" s="33"/>
      <c r="P9" s="33"/>
      <c r="Q9" s="33"/>
    </row>
    <row r="10" spans="2:17" ht="44.25" customHeight="1" thickBot="1" x14ac:dyDescent="0.25">
      <c r="C10" s="10" t="s">
        <v>33</v>
      </c>
      <c r="D10" s="10" t="s">
        <v>53</v>
      </c>
      <c r="E10" s="10" t="s">
        <v>54</v>
      </c>
      <c r="F10" s="10" t="s">
        <v>46</v>
      </c>
      <c r="G10" s="10" t="s">
        <v>55</v>
      </c>
      <c r="H10" s="10" t="s">
        <v>33</v>
      </c>
      <c r="I10" s="10" t="s">
        <v>53</v>
      </c>
      <c r="J10" s="10" t="s">
        <v>54</v>
      </c>
      <c r="K10" s="10" t="s">
        <v>46</v>
      </c>
      <c r="L10" s="10" t="s">
        <v>55</v>
      </c>
      <c r="M10" s="10" t="s">
        <v>33</v>
      </c>
      <c r="N10" s="10" t="s">
        <v>53</v>
      </c>
      <c r="O10" s="10" t="s">
        <v>54</v>
      </c>
      <c r="P10" s="10" t="s">
        <v>46</v>
      </c>
      <c r="Q10" s="10" t="s">
        <v>55</v>
      </c>
    </row>
    <row r="11" spans="2:17" ht="20.100000000000001" customHeight="1" thickBot="1" x14ac:dyDescent="0.25">
      <c r="B11" s="5" t="s">
        <v>2</v>
      </c>
      <c r="C11" s="21">
        <v>6130</v>
      </c>
      <c r="D11" s="21">
        <v>2733</v>
      </c>
      <c r="E11" s="21">
        <v>1086</v>
      </c>
      <c r="F11" s="21">
        <v>1724</v>
      </c>
      <c r="G11" s="21">
        <v>587</v>
      </c>
      <c r="H11" s="21">
        <v>6047</v>
      </c>
      <c r="I11" s="21">
        <v>3033</v>
      </c>
      <c r="J11" s="21">
        <v>1091</v>
      </c>
      <c r="K11" s="21">
        <v>1507</v>
      </c>
      <c r="L11" s="21">
        <v>416</v>
      </c>
      <c r="M11" s="14">
        <f>IF(C11=0,"-",(H11-C11)/C11)</f>
        <v>-1.3539967373572593E-2</v>
      </c>
      <c r="N11" s="14">
        <f>IF(D11=0,"-",(I11-D11)/D11)</f>
        <v>0.10976948408342481</v>
      </c>
      <c r="O11" s="14">
        <f>IF(E11=0,"-",(J11-E11)/E11)</f>
        <v>4.6040515653775326E-3</v>
      </c>
      <c r="P11" s="14">
        <f>IF(F11=0,"-",(K11-F11)/F11)</f>
        <v>-0.12587006960556846</v>
      </c>
      <c r="Q11" s="14">
        <f>IF(G11=0,"-",(L11-G11)/G11)</f>
        <v>-0.29131175468483816</v>
      </c>
    </row>
    <row r="12" spans="2:17" ht="20.100000000000001" customHeight="1" thickBot="1" x14ac:dyDescent="0.25">
      <c r="B12" s="6" t="s">
        <v>3</v>
      </c>
      <c r="C12" s="21">
        <v>985</v>
      </c>
      <c r="D12" s="21">
        <v>408</v>
      </c>
      <c r="E12" s="21">
        <v>379</v>
      </c>
      <c r="F12" s="21">
        <v>116</v>
      </c>
      <c r="G12" s="21">
        <v>82</v>
      </c>
      <c r="H12" s="21">
        <v>909</v>
      </c>
      <c r="I12" s="21">
        <v>380</v>
      </c>
      <c r="J12" s="21">
        <v>341</v>
      </c>
      <c r="K12" s="21">
        <v>101</v>
      </c>
      <c r="L12" s="21">
        <v>87</v>
      </c>
      <c r="M12" s="14">
        <f t="shared" ref="M12:Q28" si="0">IF(C12=0,"-",(H12-C12)/C12)</f>
        <v>-7.7157360406091377E-2</v>
      </c>
      <c r="N12" s="14">
        <f t="shared" si="0"/>
        <v>-6.8627450980392163E-2</v>
      </c>
      <c r="O12" s="14">
        <f t="shared" si="0"/>
        <v>-0.10026385224274406</v>
      </c>
      <c r="P12" s="14">
        <f t="shared" si="0"/>
        <v>-0.12931034482758622</v>
      </c>
      <c r="Q12" s="14">
        <f t="shared" si="0"/>
        <v>6.097560975609756E-2</v>
      </c>
    </row>
    <row r="13" spans="2:17" ht="20.100000000000001" customHeight="1" thickBot="1" x14ac:dyDescent="0.25">
      <c r="B13" s="6" t="s">
        <v>4</v>
      </c>
      <c r="C13" s="21">
        <v>774</v>
      </c>
      <c r="D13" s="21">
        <v>515</v>
      </c>
      <c r="E13" s="21">
        <v>99</v>
      </c>
      <c r="F13" s="21">
        <v>126</v>
      </c>
      <c r="G13" s="21">
        <v>34</v>
      </c>
      <c r="H13" s="21">
        <v>803</v>
      </c>
      <c r="I13" s="21">
        <v>555</v>
      </c>
      <c r="J13" s="21">
        <v>82</v>
      </c>
      <c r="K13" s="21">
        <v>122</v>
      </c>
      <c r="L13" s="21">
        <v>44</v>
      </c>
      <c r="M13" s="14">
        <f t="shared" si="0"/>
        <v>3.7467700258397935E-2</v>
      </c>
      <c r="N13" s="14">
        <f t="shared" si="0"/>
        <v>7.7669902912621352E-2</v>
      </c>
      <c r="O13" s="14">
        <f t="shared" si="0"/>
        <v>-0.17171717171717171</v>
      </c>
      <c r="P13" s="14">
        <f t="shared" si="0"/>
        <v>-3.1746031746031744E-2</v>
      </c>
      <c r="Q13" s="14">
        <f t="shared" si="0"/>
        <v>0.29411764705882354</v>
      </c>
    </row>
    <row r="14" spans="2:17" ht="20.100000000000001" customHeight="1" thickBot="1" x14ac:dyDescent="0.25">
      <c r="B14" s="6" t="s">
        <v>5</v>
      </c>
      <c r="C14" s="21">
        <v>1172</v>
      </c>
      <c r="D14" s="21">
        <v>580</v>
      </c>
      <c r="E14" s="21">
        <v>347</v>
      </c>
      <c r="F14" s="21">
        <v>142</v>
      </c>
      <c r="G14" s="21">
        <v>103</v>
      </c>
      <c r="H14" s="21">
        <v>1008</v>
      </c>
      <c r="I14" s="21">
        <v>466</v>
      </c>
      <c r="J14" s="21">
        <v>352</v>
      </c>
      <c r="K14" s="21">
        <v>119</v>
      </c>
      <c r="L14" s="21">
        <v>71</v>
      </c>
      <c r="M14" s="14">
        <f t="shared" si="0"/>
        <v>-0.13993174061433447</v>
      </c>
      <c r="N14" s="14">
        <f t="shared" si="0"/>
        <v>-0.19655172413793104</v>
      </c>
      <c r="O14" s="14">
        <f t="shared" si="0"/>
        <v>1.4409221902017291E-2</v>
      </c>
      <c r="P14" s="14">
        <f t="shared" si="0"/>
        <v>-0.1619718309859155</v>
      </c>
      <c r="Q14" s="14">
        <f t="shared" si="0"/>
        <v>-0.31067961165048541</v>
      </c>
    </row>
    <row r="15" spans="2:17" ht="20.100000000000001" customHeight="1" thickBot="1" x14ac:dyDescent="0.25">
      <c r="B15" s="6" t="s">
        <v>6</v>
      </c>
      <c r="C15" s="21">
        <v>900</v>
      </c>
      <c r="D15" s="21">
        <v>452</v>
      </c>
      <c r="E15" s="21">
        <v>118</v>
      </c>
      <c r="F15" s="21">
        <v>270</v>
      </c>
      <c r="G15" s="21">
        <v>60</v>
      </c>
      <c r="H15" s="21">
        <v>735</v>
      </c>
      <c r="I15" s="21">
        <v>383</v>
      </c>
      <c r="J15" s="21">
        <v>123</v>
      </c>
      <c r="K15" s="21">
        <v>182</v>
      </c>
      <c r="L15" s="21">
        <v>47</v>
      </c>
      <c r="M15" s="14">
        <f t="shared" si="0"/>
        <v>-0.18333333333333332</v>
      </c>
      <c r="N15" s="14">
        <f t="shared" si="0"/>
        <v>-0.15265486725663716</v>
      </c>
      <c r="O15" s="14">
        <f t="shared" si="0"/>
        <v>4.2372881355932202E-2</v>
      </c>
      <c r="P15" s="14">
        <f t="shared" si="0"/>
        <v>-0.32592592592592595</v>
      </c>
      <c r="Q15" s="14">
        <f t="shared" si="0"/>
        <v>-0.21666666666666667</v>
      </c>
    </row>
    <row r="16" spans="2:17" ht="20.100000000000001" customHeight="1" thickBot="1" x14ac:dyDescent="0.25">
      <c r="B16" s="6" t="s">
        <v>7</v>
      </c>
      <c r="C16" s="21">
        <v>418</v>
      </c>
      <c r="D16" s="21">
        <v>221</v>
      </c>
      <c r="E16" s="21">
        <v>54</v>
      </c>
      <c r="F16" s="21">
        <v>108</v>
      </c>
      <c r="G16" s="21">
        <v>35</v>
      </c>
      <c r="H16" s="21">
        <v>374</v>
      </c>
      <c r="I16" s="21">
        <v>223</v>
      </c>
      <c r="J16" s="21">
        <v>46</v>
      </c>
      <c r="K16" s="21">
        <v>74</v>
      </c>
      <c r="L16" s="21">
        <v>31</v>
      </c>
      <c r="M16" s="14">
        <f t="shared" si="0"/>
        <v>-0.10526315789473684</v>
      </c>
      <c r="N16" s="14">
        <f t="shared" si="0"/>
        <v>9.0497737556561094E-3</v>
      </c>
      <c r="O16" s="14">
        <f t="shared" si="0"/>
        <v>-0.14814814814814814</v>
      </c>
      <c r="P16" s="14">
        <f t="shared" si="0"/>
        <v>-0.31481481481481483</v>
      </c>
      <c r="Q16" s="14">
        <f t="shared" si="0"/>
        <v>-0.11428571428571428</v>
      </c>
    </row>
    <row r="17" spans="2:17" ht="20.100000000000001" customHeight="1" thickBot="1" x14ac:dyDescent="0.25">
      <c r="B17" s="6" t="s">
        <v>8</v>
      </c>
      <c r="C17" s="21">
        <v>1465</v>
      </c>
      <c r="D17" s="21">
        <v>769</v>
      </c>
      <c r="E17" s="21">
        <v>315</v>
      </c>
      <c r="F17" s="21">
        <v>274</v>
      </c>
      <c r="G17" s="21">
        <v>107</v>
      </c>
      <c r="H17" s="21">
        <v>1237</v>
      </c>
      <c r="I17" s="21">
        <v>660</v>
      </c>
      <c r="J17" s="21">
        <v>258</v>
      </c>
      <c r="K17" s="21">
        <v>240</v>
      </c>
      <c r="L17" s="21">
        <v>79</v>
      </c>
      <c r="M17" s="14">
        <f t="shared" si="0"/>
        <v>-0.15563139931740613</v>
      </c>
      <c r="N17" s="14">
        <f t="shared" si="0"/>
        <v>-0.14174252275682706</v>
      </c>
      <c r="O17" s="14">
        <f t="shared" si="0"/>
        <v>-0.18095238095238095</v>
      </c>
      <c r="P17" s="14">
        <f t="shared" si="0"/>
        <v>-0.12408759124087591</v>
      </c>
      <c r="Q17" s="14">
        <f t="shared" si="0"/>
        <v>-0.26168224299065418</v>
      </c>
    </row>
    <row r="18" spans="2:17" ht="20.100000000000001" customHeight="1" thickBot="1" x14ac:dyDescent="0.25">
      <c r="B18" s="6" t="s">
        <v>9</v>
      </c>
      <c r="C18" s="21">
        <v>1299</v>
      </c>
      <c r="D18" s="21">
        <v>615</v>
      </c>
      <c r="E18" s="21">
        <v>229</v>
      </c>
      <c r="F18" s="21">
        <v>321</v>
      </c>
      <c r="G18" s="21">
        <v>134</v>
      </c>
      <c r="H18" s="21">
        <v>1266</v>
      </c>
      <c r="I18" s="21">
        <v>601</v>
      </c>
      <c r="J18" s="21">
        <v>231</v>
      </c>
      <c r="K18" s="21">
        <v>298</v>
      </c>
      <c r="L18" s="21">
        <v>136</v>
      </c>
      <c r="M18" s="14">
        <f t="shared" si="0"/>
        <v>-2.5404157043879907E-2</v>
      </c>
      <c r="N18" s="14">
        <f t="shared" si="0"/>
        <v>-2.2764227642276424E-2</v>
      </c>
      <c r="O18" s="14">
        <f t="shared" si="0"/>
        <v>8.7336244541484712E-3</v>
      </c>
      <c r="P18" s="14">
        <f t="shared" si="0"/>
        <v>-7.1651090342679122E-2</v>
      </c>
      <c r="Q18" s="14">
        <f t="shared" si="0"/>
        <v>1.4925373134328358E-2</v>
      </c>
    </row>
    <row r="19" spans="2:17" ht="20.100000000000001" customHeight="1" thickBot="1" x14ac:dyDescent="0.25">
      <c r="B19" s="6" t="s">
        <v>10</v>
      </c>
      <c r="C19" s="21">
        <v>5604</v>
      </c>
      <c r="D19" s="21">
        <v>1955</v>
      </c>
      <c r="E19" s="21">
        <v>1508</v>
      </c>
      <c r="F19" s="21">
        <v>1238</v>
      </c>
      <c r="G19" s="21">
        <v>903</v>
      </c>
      <c r="H19" s="21">
        <v>5577</v>
      </c>
      <c r="I19" s="21">
        <v>1853</v>
      </c>
      <c r="J19" s="21">
        <v>1641</v>
      </c>
      <c r="K19" s="21">
        <v>1268</v>
      </c>
      <c r="L19" s="21">
        <v>815</v>
      </c>
      <c r="M19" s="14">
        <f t="shared" si="0"/>
        <v>-4.8179871520342612E-3</v>
      </c>
      <c r="N19" s="14">
        <f t="shared" si="0"/>
        <v>-5.2173913043478258E-2</v>
      </c>
      <c r="O19" s="14">
        <f t="shared" si="0"/>
        <v>8.8196286472148541E-2</v>
      </c>
      <c r="P19" s="14">
        <f t="shared" si="0"/>
        <v>2.4232633279483037E-2</v>
      </c>
      <c r="Q19" s="14">
        <f t="shared" si="0"/>
        <v>-9.7452934662236992E-2</v>
      </c>
    </row>
    <row r="20" spans="2:17" ht="20.100000000000001" customHeight="1" thickBot="1" x14ac:dyDescent="0.25">
      <c r="B20" s="6" t="s">
        <v>11</v>
      </c>
      <c r="C20" s="21">
        <v>3916</v>
      </c>
      <c r="D20" s="21">
        <v>1866</v>
      </c>
      <c r="E20" s="21">
        <v>908</v>
      </c>
      <c r="F20" s="21">
        <v>775</v>
      </c>
      <c r="G20" s="21">
        <v>367</v>
      </c>
      <c r="H20" s="21">
        <v>3550</v>
      </c>
      <c r="I20" s="21">
        <v>1694</v>
      </c>
      <c r="J20" s="21">
        <v>881</v>
      </c>
      <c r="K20" s="21">
        <v>621</v>
      </c>
      <c r="L20" s="21">
        <v>354</v>
      </c>
      <c r="M20" s="14">
        <f t="shared" si="0"/>
        <v>-9.3462717058222677E-2</v>
      </c>
      <c r="N20" s="14">
        <f t="shared" si="0"/>
        <v>-9.2175777063236874E-2</v>
      </c>
      <c r="O20" s="14">
        <f t="shared" si="0"/>
        <v>-2.9735682819383259E-2</v>
      </c>
      <c r="P20" s="14">
        <f t="shared" si="0"/>
        <v>-0.19870967741935483</v>
      </c>
      <c r="Q20" s="14">
        <f t="shared" si="0"/>
        <v>-3.5422343324250684E-2</v>
      </c>
    </row>
    <row r="21" spans="2:17" ht="20.100000000000001" customHeight="1" thickBot="1" x14ac:dyDescent="0.25">
      <c r="B21" s="6" t="s">
        <v>12</v>
      </c>
      <c r="C21" s="21">
        <v>506</v>
      </c>
      <c r="D21" s="21">
        <v>371</v>
      </c>
      <c r="E21" s="21">
        <v>51</v>
      </c>
      <c r="F21" s="21">
        <v>78</v>
      </c>
      <c r="G21" s="21">
        <v>6</v>
      </c>
      <c r="H21" s="21">
        <v>421</v>
      </c>
      <c r="I21" s="21">
        <v>285</v>
      </c>
      <c r="J21" s="21">
        <v>87</v>
      </c>
      <c r="K21" s="21">
        <v>45</v>
      </c>
      <c r="L21" s="21">
        <v>4</v>
      </c>
      <c r="M21" s="14">
        <f t="shared" si="0"/>
        <v>-0.16798418972332016</v>
      </c>
      <c r="N21" s="14">
        <f t="shared" si="0"/>
        <v>-0.23180592991913745</v>
      </c>
      <c r="O21" s="14">
        <f t="shared" si="0"/>
        <v>0.70588235294117652</v>
      </c>
      <c r="P21" s="14">
        <f t="shared" si="0"/>
        <v>-0.42307692307692307</v>
      </c>
      <c r="Q21" s="14">
        <f t="shared" si="0"/>
        <v>-0.33333333333333331</v>
      </c>
    </row>
    <row r="22" spans="2:17" ht="20.100000000000001" customHeight="1" thickBot="1" x14ac:dyDescent="0.25">
      <c r="B22" s="6" t="s">
        <v>13</v>
      </c>
      <c r="C22" s="21">
        <v>1135</v>
      </c>
      <c r="D22" s="21">
        <v>731</v>
      </c>
      <c r="E22" s="21">
        <v>163</v>
      </c>
      <c r="F22" s="21">
        <v>200</v>
      </c>
      <c r="G22" s="21">
        <v>41</v>
      </c>
      <c r="H22" s="21">
        <v>1331</v>
      </c>
      <c r="I22" s="21">
        <v>830</v>
      </c>
      <c r="J22" s="21">
        <v>190</v>
      </c>
      <c r="K22" s="21">
        <v>242</v>
      </c>
      <c r="L22" s="21">
        <v>69</v>
      </c>
      <c r="M22" s="14">
        <f t="shared" si="0"/>
        <v>0.17268722466960351</v>
      </c>
      <c r="N22" s="14">
        <f t="shared" si="0"/>
        <v>0.13543091655266759</v>
      </c>
      <c r="O22" s="14">
        <f t="shared" si="0"/>
        <v>0.16564417177914109</v>
      </c>
      <c r="P22" s="14">
        <f t="shared" si="0"/>
        <v>0.21</v>
      </c>
      <c r="Q22" s="14">
        <f t="shared" si="0"/>
        <v>0.68292682926829273</v>
      </c>
    </row>
    <row r="23" spans="2:17" ht="20.100000000000001" customHeight="1" thickBot="1" x14ac:dyDescent="0.25">
      <c r="B23" s="6" t="s">
        <v>14</v>
      </c>
      <c r="C23" s="21">
        <v>5159</v>
      </c>
      <c r="D23" s="21">
        <v>1926</v>
      </c>
      <c r="E23" s="21">
        <v>1704</v>
      </c>
      <c r="F23" s="21">
        <v>818</v>
      </c>
      <c r="G23" s="21">
        <v>711</v>
      </c>
      <c r="H23" s="21">
        <v>4958</v>
      </c>
      <c r="I23" s="21">
        <v>1967</v>
      </c>
      <c r="J23" s="21">
        <v>1687</v>
      </c>
      <c r="K23" s="21">
        <v>728</v>
      </c>
      <c r="L23" s="21">
        <v>576</v>
      </c>
      <c r="M23" s="14">
        <f t="shared" si="0"/>
        <v>-3.896103896103896E-2</v>
      </c>
      <c r="N23" s="14">
        <f t="shared" si="0"/>
        <v>2.1287642782969886E-2</v>
      </c>
      <c r="O23" s="14">
        <f t="shared" si="0"/>
        <v>-9.9765258215962441E-3</v>
      </c>
      <c r="P23" s="14">
        <f t="shared" si="0"/>
        <v>-0.1100244498777506</v>
      </c>
      <c r="Q23" s="14">
        <f t="shared" si="0"/>
        <v>-0.189873417721519</v>
      </c>
    </row>
    <row r="24" spans="2:17" ht="20.100000000000001" customHeight="1" thickBot="1" x14ac:dyDescent="0.25">
      <c r="B24" s="6" t="s">
        <v>15</v>
      </c>
      <c r="C24" s="21">
        <v>601</v>
      </c>
      <c r="D24" s="21">
        <v>249</v>
      </c>
      <c r="E24" s="21">
        <v>198</v>
      </c>
      <c r="F24" s="21">
        <v>105</v>
      </c>
      <c r="G24" s="21">
        <v>49</v>
      </c>
      <c r="H24" s="21">
        <v>631</v>
      </c>
      <c r="I24" s="21">
        <v>213</v>
      </c>
      <c r="J24" s="21">
        <v>274</v>
      </c>
      <c r="K24" s="21">
        <v>90</v>
      </c>
      <c r="L24" s="21">
        <v>54</v>
      </c>
      <c r="M24" s="14">
        <f t="shared" si="0"/>
        <v>4.9916805324459232E-2</v>
      </c>
      <c r="N24" s="14">
        <f t="shared" si="0"/>
        <v>-0.14457831325301204</v>
      </c>
      <c r="O24" s="14">
        <f t="shared" si="0"/>
        <v>0.38383838383838381</v>
      </c>
      <c r="P24" s="14">
        <f t="shared" si="0"/>
        <v>-0.14285714285714285</v>
      </c>
      <c r="Q24" s="14">
        <f t="shared" si="0"/>
        <v>0.10204081632653061</v>
      </c>
    </row>
    <row r="25" spans="2:17" ht="20.100000000000001" customHeight="1" thickBot="1" x14ac:dyDescent="0.25">
      <c r="B25" s="6" t="s">
        <v>16</v>
      </c>
      <c r="C25" s="21">
        <v>417</v>
      </c>
      <c r="D25" s="21">
        <v>196</v>
      </c>
      <c r="E25" s="21">
        <v>163</v>
      </c>
      <c r="F25" s="21">
        <v>31</v>
      </c>
      <c r="G25" s="21">
        <v>27</v>
      </c>
      <c r="H25" s="21">
        <v>451</v>
      </c>
      <c r="I25" s="21">
        <v>187</v>
      </c>
      <c r="J25" s="21">
        <v>191</v>
      </c>
      <c r="K25" s="21">
        <v>42</v>
      </c>
      <c r="L25" s="21">
        <v>31</v>
      </c>
      <c r="M25" s="14">
        <f t="shared" si="0"/>
        <v>8.1534772182254203E-2</v>
      </c>
      <c r="N25" s="14">
        <f t="shared" si="0"/>
        <v>-4.5918367346938778E-2</v>
      </c>
      <c r="O25" s="14">
        <f t="shared" si="0"/>
        <v>0.17177914110429449</v>
      </c>
      <c r="P25" s="14">
        <f t="shared" si="0"/>
        <v>0.35483870967741937</v>
      </c>
      <c r="Q25" s="14">
        <f t="shared" si="0"/>
        <v>0.14814814814814814</v>
      </c>
    </row>
    <row r="26" spans="2:17" ht="20.100000000000001" customHeight="1" thickBot="1" x14ac:dyDescent="0.25">
      <c r="B26" s="7" t="s">
        <v>17</v>
      </c>
      <c r="C26" s="21">
        <v>1236</v>
      </c>
      <c r="D26" s="21">
        <v>528</v>
      </c>
      <c r="E26" s="21">
        <v>512</v>
      </c>
      <c r="F26" s="21">
        <v>104</v>
      </c>
      <c r="G26" s="21">
        <v>92</v>
      </c>
      <c r="H26" s="21">
        <v>1350</v>
      </c>
      <c r="I26" s="21">
        <v>557</v>
      </c>
      <c r="J26" s="21">
        <v>552</v>
      </c>
      <c r="K26" s="21">
        <v>121</v>
      </c>
      <c r="L26" s="21">
        <v>120</v>
      </c>
      <c r="M26" s="14">
        <f t="shared" si="0"/>
        <v>9.2233009708737865E-2</v>
      </c>
      <c r="N26" s="14">
        <f t="shared" si="0"/>
        <v>5.4924242424242424E-2</v>
      </c>
      <c r="O26" s="14">
        <f t="shared" si="0"/>
        <v>7.8125E-2</v>
      </c>
      <c r="P26" s="14">
        <f t="shared" si="0"/>
        <v>0.16346153846153846</v>
      </c>
      <c r="Q26" s="14">
        <f t="shared" si="0"/>
        <v>0.30434782608695654</v>
      </c>
    </row>
    <row r="27" spans="2:17" ht="20.100000000000001" customHeight="1" thickBot="1" x14ac:dyDescent="0.25">
      <c r="B27" s="8" t="s">
        <v>18</v>
      </c>
      <c r="C27" s="21">
        <v>242</v>
      </c>
      <c r="D27" s="21">
        <v>100</v>
      </c>
      <c r="E27" s="21">
        <v>76</v>
      </c>
      <c r="F27" s="21">
        <v>29</v>
      </c>
      <c r="G27" s="21">
        <v>37</v>
      </c>
      <c r="H27" s="21">
        <v>286</v>
      </c>
      <c r="I27" s="21">
        <v>134</v>
      </c>
      <c r="J27" s="21">
        <v>67</v>
      </c>
      <c r="K27" s="21">
        <v>36</v>
      </c>
      <c r="L27" s="21">
        <v>49</v>
      </c>
      <c r="M27" s="14">
        <f t="shared" si="0"/>
        <v>0.18181818181818182</v>
      </c>
      <c r="N27" s="14">
        <f t="shared" si="0"/>
        <v>0.34</v>
      </c>
      <c r="O27" s="14">
        <f t="shared" si="0"/>
        <v>-0.11842105263157894</v>
      </c>
      <c r="P27" s="14">
        <f t="shared" si="0"/>
        <v>0.2413793103448276</v>
      </c>
      <c r="Q27" s="14">
        <f t="shared" si="0"/>
        <v>0.32432432432432434</v>
      </c>
    </row>
    <row r="28" spans="2:17" ht="20.100000000000001" customHeight="1" thickBot="1" x14ac:dyDescent="0.25">
      <c r="B28" s="9" t="s">
        <v>19</v>
      </c>
      <c r="C28" s="12">
        <f>SUM(C11:C27)</f>
        <v>31959</v>
      </c>
      <c r="D28" s="12">
        <f t="shared" ref="D28:G28" si="1">SUM(D11:D27)</f>
        <v>14215</v>
      </c>
      <c r="E28" s="12">
        <f t="shared" si="1"/>
        <v>7910</v>
      </c>
      <c r="F28" s="12">
        <f t="shared" si="1"/>
        <v>6459</v>
      </c>
      <c r="G28" s="12">
        <f t="shared" si="1"/>
        <v>3375</v>
      </c>
      <c r="H28" s="12">
        <f>SUM(H11:H27)</f>
        <v>30934</v>
      </c>
      <c r="I28" s="12">
        <f t="shared" ref="I28:L28" si="2">SUM(I11:I27)</f>
        <v>14021</v>
      </c>
      <c r="J28" s="12">
        <f t="shared" si="2"/>
        <v>8094</v>
      </c>
      <c r="K28" s="12">
        <f t="shared" si="2"/>
        <v>5836</v>
      </c>
      <c r="L28" s="12">
        <f t="shared" si="2"/>
        <v>2983</v>
      </c>
      <c r="M28" s="15">
        <f t="shared" si="0"/>
        <v>-3.2072342689070374E-2</v>
      </c>
      <c r="N28" s="15">
        <f t="shared" si="0"/>
        <v>-1.364755539922617E-2</v>
      </c>
      <c r="O28" s="15">
        <f t="shared" si="0"/>
        <v>2.3261694058154234E-2</v>
      </c>
      <c r="P28" s="15">
        <f t="shared" si="0"/>
        <v>-9.6454559529338901E-2</v>
      </c>
      <c r="Q28" s="15">
        <f t="shared" si="0"/>
        <v>-0.11614814814814815</v>
      </c>
    </row>
    <row r="29" spans="2:17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5.75" customWidth="1"/>
    <col min="4" max="4" width="14.125" bestFit="1" customWidth="1"/>
    <col min="5" max="5" width="16.5" customWidth="1"/>
    <col min="6" max="6" width="13.875" bestFit="1" customWidth="1"/>
    <col min="7" max="7" width="16" customWidth="1"/>
    <col min="8" max="8" width="14.125" bestFit="1" customWidth="1"/>
    <col min="9" max="9" width="16.125" customWidth="1"/>
    <col min="10" max="10" width="13.875" bestFit="1" customWidth="1"/>
    <col min="11" max="11" width="16.125" customWidth="1"/>
    <col min="12" max="12" width="14.125" bestFit="1" customWidth="1"/>
    <col min="13" max="13" width="16.125" customWidth="1"/>
    <col min="14" max="14" width="13.875" bestFit="1" customWidth="1"/>
    <col min="15" max="18" width="20.625" customWidth="1"/>
    <col min="19" max="19" width="11.875" customWidth="1"/>
  </cols>
  <sheetData>
    <row r="9" spans="2:14" ht="44.25" customHeight="1" thickBot="1" x14ac:dyDescent="0.25">
      <c r="C9" s="32">
        <v>2024</v>
      </c>
      <c r="D9" s="33"/>
      <c r="E9" s="33"/>
      <c r="F9" s="33"/>
      <c r="G9" s="32">
        <v>2025</v>
      </c>
      <c r="H9" s="33"/>
      <c r="I9" s="33"/>
      <c r="J9" s="33"/>
      <c r="K9" s="32" t="s">
        <v>120</v>
      </c>
      <c r="L9" s="33"/>
      <c r="M9" s="33"/>
      <c r="N9" s="33"/>
    </row>
    <row r="10" spans="2:14" ht="44.25" customHeight="1" thickBot="1" x14ac:dyDescent="0.25">
      <c r="C10" s="10" t="s">
        <v>57</v>
      </c>
      <c r="D10" s="10" t="s">
        <v>58</v>
      </c>
      <c r="E10" s="10" t="s">
        <v>59</v>
      </c>
      <c r="F10" s="10" t="s">
        <v>60</v>
      </c>
      <c r="G10" s="10" t="s">
        <v>57</v>
      </c>
      <c r="H10" s="10" t="s">
        <v>58</v>
      </c>
      <c r="I10" s="10" t="s">
        <v>59</v>
      </c>
      <c r="J10" s="10" t="s">
        <v>60</v>
      </c>
      <c r="K10" s="10" t="s">
        <v>57</v>
      </c>
      <c r="L10" s="10" t="s">
        <v>58</v>
      </c>
      <c r="M10" s="10" t="s">
        <v>59</v>
      </c>
      <c r="N10" s="10" t="s">
        <v>60</v>
      </c>
    </row>
    <row r="11" spans="2:14" ht="20.100000000000001" customHeight="1" thickBot="1" x14ac:dyDescent="0.25">
      <c r="B11" s="5" t="s">
        <v>2</v>
      </c>
      <c r="C11" s="11">
        <f>SUM(D11:E11)</f>
        <v>3816</v>
      </c>
      <c r="D11" s="21">
        <v>2334</v>
      </c>
      <c r="E11" s="21">
        <v>1482</v>
      </c>
      <c r="F11" s="21">
        <v>2290</v>
      </c>
      <c r="G11" s="11">
        <f>SUM(H11:I11)</f>
        <v>4124</v>
      </c>
      <c r="H11" s="21">
        <v>2701</v>
      </c>
      <c r="I11" s="21">
        <v>1423</v>
      </c>
      <c r="J11" s="21">
        <v>1905</v>
      </c>
      <c r="K11" s="14">
        <f>IF(C11=0,"-",(G11-C11)/C11)</f>
        <v>8.0712788259958076E-2</v>
      </c>
      <c r="L11" s="14">
        <f>IF(D11=0,"-",(H11-D11)/D11)</f>
        <v>0.15724078834618679</v>
      </c>
      <c r="M11" s="14">
        <f>IF(E11=0,"-",(I11-E11)/E11)</f>
        <v>-3.9811066126855602E-2</v>
      </c>
      <c r="N11" s="14">
        <f>IF(F11=0,"-",(J11-F11)/F11)</f>
        <v>-0.16812227074235808</v>
      </c>
    </row>
    <row r="12" spans="2:14" ht="20.100000000000001" customHeight="1" thickBot="1" x14ac:dyDescent="0.25">
      <c r="B12" s="6" t="s">
        <v>3</v>
      </c>
      <c r="C12" s="11">
        <f t="shared" ref="C12:C27" si="0">SUM(D12:E12)</f>
        <v>787</v>
      </c>
      <c r="D12" s="21">
        <v>440</v>
      </c>
      <c r="E12" s="21">
        <v>347</v>
      </c>
      <c r="F12" s="21">
        <v>195</v>
      </c>
      <c r="G12" s="11">
        <f t="shared" ref="G12:G27" si="1">SUM(H12:I12)</f>
        <v>718</v>
      </c>
      <c r="H12" s="21">
        <v>465</v>
      </c>
      <c r="I12" s="21">
        <v>253</v>
      </c>
      <c r="J12" s="21">
        <v>187</v>
      </c>
      <c r="K12" s="14">
        <f t="shared" ref="K12:N28" si="2">IF(C12=0,"-",(G12-C12)/C12)</f>
        <v>-8.7674714104193141E-2</v>
      </c>
      <c r="L12" s="14">
        <f t="shared" si="2"/>
        <v>5.6818181818181816E-2</v>
      </c>
      <c r="M12" s="14">
        <f t="shared" si="2"/>
        <v>-0.27089337175792505</v>
      </c>
      <c r="N12" s="14">
        <f t="shared" si="2"/>
        <v>-4.1025641025641026E-2</v>
      </c>
    </row>
    <row r="13" spans="2:14" ht="20.100000000000001" customHeight="1" thickBot="1" x14ac:dyDescent="0.25">
      <c r="B13" s="6" t="s">
        <v>4</v>
      </c>
      <c r="C13" s="11">
        <f t="shared" si="0"/>
        <v>611</v>
      </c>
      <c r="D13" s="21">
        <v>385</v>
      </c>
      <c r="E13" s="21">
        <v>226</v>
      </c>
      <c r="F13" s="21">
        <v>160</v>
      </c>
      <c r="G13" s="11">
        <f t="shared" si="1"/>
        <v>637</v>
      </c>
      <c r="H13" s="21">
        <v>413</v>
      </c>
      <c r="I13" s="21">
        <v>224</v>
      </c>
      <c r="J13" s="21">
        <v>165</v>
      </c>
      <c r="K13" s="14">
        <f t="shared" si="2"/>
        <v>4.2553191489361701E-2</v>
      </c>
      <c r="L13" s="14">
        <f t="shared" si="2"/>
        <v>7.2727272727272724E-2</v>
      </c>
      <c r="M13" s="14">
        <f t="shared" si="2"/>
        <v>-8.8495575221238937E-3</v>
      </c>
      <c r="N13" s="14">
        <f t="shared" si="2"/>
        <v>3.125E-2</v>
      </c>
    </row>
    <row r="14" spans="2:14" ht="20.100000000000001" customHeight="1" thickBot="1" x14ac:dyDescent="0.25">
      <c r="B14" s="6" t="s">
        <v>5</v>
      </c>
      <c r="C14" s="11">
        <f t="shared" si="0"/>
        <v>927</v>
      </c>
      <c r="D14" s="21">
        <v>728</v>
      </c>
      <c r="E14" s="21">
        <v>199</v>
      </c>
      <c r="F14" s="21">
        <v>241</v>
      </c>
      <c r="G14" s="11">
        <f t="shared" si="1"/>
        <v>818</v>
      </c>
      <c r="H14" s="21">
        <v>636</v>
      </c>
      <c r="I14" s="21">
        <v>182</v>
      </c>
      <c r="J14" s="21">
        <v>189</v>
      </c>
      <c r="K14" s="14">
        <f t="shared" si="2"/>
        <v>-0.11758360302049622</v>
      </c>
      <c r="L14" s="14">
        <f t="shared" si="2"/>
        <v>-0.12637362637362637</v>
      </c>
      <c r="M14" s="14">
        <f t="shared" si="2"/>
        <v>-8.5427135678391955E-2</v>
      </c>
      <c r="N14" s="14">
        <f t="shared" si="2"/>
        <v>-0.21576763485477179</v>
      </c>
    </row>
    <row r="15" spans="2:14" ht="20.100000000000001" customHeight="1" thickBot="1" x14ac:dyDescent="0.25">
      <c r="B15" s="6" t="s">
        <v>6</v>
      </c>
      <c r="C15" s="11">
        <f t="shared" si="0"/>
        <v>569</v>
      </c>
      <c r="D15" s="21">
        <v>390</v>
      </c>
      <c r="E15" s="21">
        <v>179</v>
      </c>
      <c r="F15" s="21">
        <v>326</v>
      </c>
      <c r="G15" s="11">
        <f t="shared" si="1"/>
        <v>505</v>
      </c>
      <c r="H15" s="21">
        <v>320</v>
      </c>
      <c r="I15" s="21">
        <v>185</v>
      </c>
      <c r="J15" s="21">
        <v>228</v>
      </c>
      <c r="K15" s="14">
        <f t="shared" si="2"/>
        <v>-0.11247803163444639</v>
      </c>
      <c r="L15" s="14">
        <f t="shared" si="2"/>
        <v>-0.17948717948717949</v>
      </c>
      <c r="M15" s="14">
        <f t="shared" si="2"/>
        <v>3.3519553072625698E-2</v>
      </c>
      <c r="N15" s="14">
        <f t="shared" si="2"/>
        <v>-0.30061349693251532</v>
      </c>
    </row>
    <row r="16" spans="2:14" ht="20.100000000000001" customHeight="1" thickBot="1" x14ac:dyDescent="0.25">
      <c r="B16" s="6" t="s">
        <v>7</v>
      </c>
      <c r="C16" s="11">
        <f t="shared" si="0"/>
        <v>275</v>
      </c>
      <c r="D16" s="21">
        <v>166</v>
      </c>
      <c r="E16" s="21">
        <v>109</v>
      </c>
      <c r="F16" s="21">
        <v>143</v>
      </c>
      <c r="G16" s="11">
        <f t="shared" si="1"/>
        <v>269</v>
      </c>
      <c r="H16" s="21">
        <v>174</v>
      </c>
      <c r="I16" s="21">
        <v>95</v>
      </c>
      <c r="J16" s="21">
        <v>105</v>
      </c>
      <c r="K16" s="14">
        <f t="shared" si="2"/>
        <v>-2.181818181818182E-2</v>
      </c>
      <c r="L16" s="14">
        <f t="shared" si="2"/>
        <v>4.8192771084337352E-2</v>
      </c>
      <c r="M16" s="14">
        <f t="shared" si="2"/>
        <v>-0.12844036697247707</v>
      </c>
      <c r="N16" s="14">
        <f t="shared" si="2"/>
        <v>-0.26573426573426573</v>
      </c>
    </row>
    <row r="17" spans="2:14" ht="20.100000000000001" customHeight="1" thickBot="1" x14ac:dyDescent="0.25">
      <c r="B17" s="6" t="s">
        <v>8</v>
      </c>
      <c r="C17" s="11">
        <f t="shared" si="0"/>
        <v>1083</v>
      </c>
      <c r="D17" s="21">
        <v>757</v>
      </c>
      <c r="E17" s="21">
        <v>326</v>
      </c>
      <c r="F17" s="21">
        <v>379</v>
      </c>
      <c r="G17" s="11">
        <f t="shared" si="1"/>
        <v>916</v>
      </c>
      <c r="H17" s="21">
        <v>648</v>
      </c>
      <c r="I17" s="21">
        <v>268</v>
      </c>
      <c r="J17" s="21">
        <v>318</v>
      </c>
      <c r="K17" s="14">
        <f t="shared" si="2"/>
        <v>-0.15420129270544783</v>
      </c>
      <c r="L17" s="14">
        <f t="shared" si="2"/>
        <v>-0.14398943196829592</v>
      </c>
      <c r="M17" s="14">
        <f t="shared" si="2"/>
        <v>-0.17791411042944785</v>
      </c>
      <c r="N17" s="14">
        <f t="shared" si="2"/>
        <v>-0.16094986807387862</v>
      </c>
    </row>
    <row r="18" spans="2:14" ht="20.100000000000001" customHeight="1" thickBot="1" x14ac:dyDescent="0.25">
      <c r="B18" s="6" t="s">
        <v>9</v>
      </c>
      <c r="C18" s="11">
        <f t="shared" si="0"/>
        <v>841</v>
      </c>
      <c r="D18" s="21">
        <v>523</v>
      </c>
      <c r="E18" s="21">
        <v>318</v>
      </c>
      <c r="F18" s="21">
        <v>451</v>
      </c>
      <c r="G18" s="11">
        <f t="shared" si="1"/>
        <v>830</v>
      </c>
      <c r="H18" s="21">
        <v>489</v>
      </c>
      <c r="I18" s="21">
        <v>341</v>
      </c>
      <c r="J18" s="21">
        <v>430</v>
      </c>
      <c r="K18" s="14">
        <f t="shared" si="2"/>
        <v>-1.3079667063020214E-2</v>
      </c>
      <c r="L18" s="14">
        <f t="shared" si="2"/>
        <v>-6.5009560229445512E-2</v>
      </c>
      <c r="M18" s="14">
        <f t="shared" si="2"/>
        <v>7.2327044025157231E-2</v>
      </c>
      <c r="N18" s="14">
        <f t="shared" si="2"/>
        <v>-4.6563192904656318E-2</v>
      </c>
    </row>
    <row r="19" spans="2:14" ht="20.100000000000001" customHeight="1" thickBot="1" x14ac:dyDescent="0.25">
      <c r="B19" s="6" t="s">
        <v>10</v>
      </c>
      <c r="C19" s="11">
        <f t="shared" si="0"/>
        <v>3453</v>
      </c>
      <c r="D19" s="21">
        <v>2075</v>
      </c>
      <c r="E19" s="21">
        <v>1378</v>
      </c>
      <c r="F19" s="21">
        <v>2106</v>
      </c>
      <c r="G19" s="11">
        <f t="shared" si="1"/>
        <v>3481</v>
      </c>
      <c r="H19" s="21">
        <v>2166</v>
      </c>
      <c r="I19" s="21">
        <v>1315</v>
      </c>
      <c r="J19" s="21">
        <v>1937</v>
      </c>
      <c r="K19" s="14">
        <f t="shared" si="2"/>
        <v>8.1088908195771792E-3</v>
      </c>
      <c r="L19" s="14">
        <f t="shared" si="2"/>
        <v>4.3855421686746991E-2</v>
      </c>
      <c r="M19" s="14">
        <f t="shared" si="2"/>
        <v>-4.5718432510885344E-2</v>
      </c>
      <c r="N19" s="14">
        <f t="shared" si="2"/>
        <v>-8.0246913580246909E-2</v>
      </c>
    </row>
    <row r="20" spans="2:14" ht="20.100000000000001" customHeight="1" thickBot="1" x14ac:dyDescent="0.25">
      <c r="B20" s="6" t="s">
        <v>11</v>
      </c>
      <c r="C20" s="11">
        <f t="shared" si="0"/>
        <v>2765</v>
      </c>
      <c r="D20" s="21">
        <v>1736</v>
      </c>
      <c r="E20" s="21">
        <v>1029</v>
      </c>
      <c r="F20" s="21">
        <v>1134</v>
      </c>
      <c r="G20" s="11">
        <f t="shared" si="1"/>
        <v>2575</v>
      </c>
      <c r="H20" s="21">
        <v>1655</v>
      </c>
      <c r="I20" s="21">
        <v>920</v>
      </c>
      <c r="J20" s="21">
        <v>974</v>
      </c>
      <c r="K20" s="14">
        <f t="shared" si="2"/>
        <v>-6.8716094032549732E-2</v>
      </c>
      <c r="L20" s="14">
        <f t="shared" si="2"/>
        <v>-4.6658986175115207E-2</v>
      </c>
      <c r="M20" s="14">
        <f t="shared" si="2"/>
        <v>-0.10592808551992225</v>
      </c>
      <c r="N20" s="14">
        <f t="shared" si="2"/>
        <v>-0.14109347442680775</v>
      </c>
    </row>
    <row r="21" spans="2:14" ht="20.100000000000001" customHeight="1" thickBot="1" x14ac:dyDescent="0.25">
      <c r="B21" s="6" t="s">
        <v>12</v>
      </c>
      <c r="C21" s="11">
        <f t="shared" si="0"/>
        <v>417</v>
      </c>
      <c r="D21" s="21">
        <v>346</v>
      </c>
      <c r="E21" s="21">
        <v>71</v>
      </c>
      <c r="F21" s="21">
        <v>81</v>
      </c>
      <c r="G21" s="11">
        <f t="shared" si="1"/>
        <v>366</v>
      </c>
      <c r="H21" s="21">
        <v>290</v>
      </c>
      <c r="I21" s="21">
        <v>76</v>
      </c>
      <c r="J21" s="21">
        <v>49</v>
      </c>
      <c r="K21" s="14">
        <f t="shared" si="2"/>
        <v>-0.1223021582733813</v>
      </c>
      <c r="L21" s="14">
        <f t="shared" si="2"/>
        <v>-0.16184971098265896</v>
      </c>
      <c r="M21" s="14">
        <f t="shared" si="2"/>
        <v>7.0422535211267609E-2</v>
      </c>
      <c r="N21" s="14">
        <f t="shared" si="2"/>
        <v>-0.39506172839506171</v>
      </c>
    </row>
    <row r="22" spans="2:14" ht="20.100000000000001" customHeight="1" thickBot="1" x14ac:dyDescent="0.25">
      <c r="B22" s="6" t="s">
        <v>13</v>
      </c>
      <c r="C22" s="11">
        <f t="shared" si="0"/>
        <v>871</v>
      </c>
      <c r="D22" s="21">
        <v>515</v>
      </c>
      <c r="E22" s="21">
        <v>356</v>
      </c>
      <c r="F22" s="21">
        <v>240</v>
      </c>
      <c r="G22" s="11">
        <f t="shared" si="1"/>
        <v>1015</v>
      </c>
      <c r="H22" s="21">
        <v>650</v>
      </c>
      <c r="I22" s="21">
        <v>365</v>
      </c>
      <c r="J22" s="21">
        <v>311</v>
      </c>
      <c r="K22" s="14">
        <f t="shared" si="2"/>
        <v>0.16532721010332951</v>
      </c>
      <c r="L22" s="14">
        <f t="shared" si="2"/>
        <v>0.26213592233009708</v>
      </c>
      <c r="M22" s="14">
        <f t="shared" si="2"/>
        <v>2.5280898876404494E-2</v>
      </c>
      <c r="N22" s="14">
        <f t="shared" si="2"/>
        <v>0.29583333333333334</v>
      </c>
    </row>
    <row r="23" spans="2:14" ht="20.100000000000001" customHeight="1" thickBot="1" x14ac:dyDescent="0.25">
      <c r="B23" s="6" t="s">
        <v>14</v>
      </c>
      <c r="C23" s="11">
        <f t="shared" si="0"/>
        <v>3508</v>
      </c>
      <c r="D23" s="21">
        <v>2235</v>
      </c>
      <c r="E23" s="21">
        <v>1273</v>
      </c>
      <c r="F23" s="21">
        <v>1392</v>
      </c>
      <c r="G23" s="11">
        <f t="shared" si="1"/>
        <v>3536</v>
      </c>
      <c r="H23" s="21">
        <v>2259</v>
      </c>
      <c r="I23" s="21">
        <v>1277</v>
      </c>
      <c r="J23" s="21">
        <v>1202</v>
      </c>
      <c r="K23" s="14">
        <f t="shared" si="2"/>
        <v>7.98175598631699E-3</v>
      </c>
      <c r="L23" s="14">
        <f t="shared" si="2"/>
        <v>1.0738255033557046E-2</v>
      </c>
      <c r="M23" s="14">
        <f t="shared" si="2"/>
        <v>3.1421838177533388E-3</v>
      </c>
      <c r="N23" s="14">
        <f t="shared" si="2"/>
        <v>-0.13649425287356323</v>
      </c>
    </row>
    <row r="24" spans="2:14" ht="20.100000000000001" customHeight="1" thickBot="1" x14ac:dyDescent="0.25">
      <c r="B24" s="6" t="s">
        <v>15</v>
      </c>
      <c r="C24" s="11">
        <f t="shared" si="0"/>
        <v>447</v>
      </c>
      <c r="D24" s="21">
        <v>350</v>
      </c>
      <c r="E24" s="21">
        <v>97</v>
      </c>
      <c r="F24" s="21">
        <v>145</v>
      </c>
      <c r="G24" s="11">
        <f t="shared" si="1"/>
        <v>487</v>
      </c>
      <c r="H24" s="21">
        <v>379</v>
      </c>
      <c r="I24" s="21">
        <v>108</v>
      </c>
      <c r="J24" s="21">
        <v>143</v>
      </c>
      <c r="K24" s="14">
        <f t="shared" si="2"/>
        <v>8.9485458612975396E-2</v>
      </c>
      <c r="L24" s="14">
        <f t="shared" si="2"/>
        <v>8.2857142857142851E-2</v>
      </c>
      <c r="M24" s="14">
        <f t="shared" si="2"/>
        <v>0.1134020618556701</v>
      </c>
      <c r="N24" s="14">
        <f t="shared" si="2"/>
        <v>-1.3793103448275862E-2</v>
      </c>
    </row>
    <row r="25" spans="2:14" ht="20.100000000000001" customHeight="1" thickBot="1" x14ac:dyDescent="0.25">
      <c r="B25" s="6" t="s">
        <v>16</v>
      </c>
      <c r="C25" s="11">
        <f t="shared" si="0"/>
        <v>359</v>
      </c>
      <c r="D25" s="21">
        <v>288</v>
      </c>
      <c r="E25" s="21">
        <v>71</v>
      </c>
      <c r="F25" s="21">
        <v>58</v>
      </c>
      <c r="G25" s="11">
        <f t="shared" si="1"/>
        <v>378</v>
      </c>
      <c r="H25" s="21">
        <v>320</v>
      </c>
      <c r="I25" s="21">
        <v>58</v>
      </c>
      <c r="J25" s="21">
        <v>73</v>
      </c>
      <c r="K25" s="14">
        <f t="shared" si="2"/>
        <v>5.2924791086350974E-2</v>
      </c>
      <c r="L25" s="14">
        <f t="shared" si="2"/>
        <v>0.1111111111111111</v>
      </c>
      <c r="M25" s="14">
        <f t="shared" si="2"/>
        <v>-0.18309859154929578</v>
      </c>
      <c r="N25" s="14">
        <f t="shared" si="2"/>
        <v>0.25862068965517243</v>
      </c>
    </row>
    <row r="26" spans="2:14" ht="20.100000000000001" customHeight="1" thickBot="1" x14ac:dyDescent="0.25">
      <c r="B26" s="7" t="s">
        <v>17</v>
      </c>
      <c r="C26" s="11">
        <f t="shared" si="0"/>
        <v>1028</v>
      </c>
      <c r="D26" s="21">
        <v>676</v>
      </c>
      <c r="E26" s="21">
        <v>352</v>
      </c>
      <c r="F26" s="21">
        <v>190</v>
      </c>
      <c r="G26" s="11">
        <f t="shared" si="1"/>
        <v>1095</v>
      </c>
      <c r="H26" s="21">
        <v>783</v>
      </c>
      <c r="I26" s="21">
        <v>312</v>
      </c>
      <c r="J26" s="21">
        <v>227</v>
      </c>
      <c r="K26" s="14">
        <f t="shared" si="2"/>
        <v>6.5175097276264596E-2</v>
      </c>
      <c r="L26" s="14">
        <f t="shared" si="2"/>
        <v>0.15828402366863906</v>
      </c>
      <c r="M26" s="14">
        <f t="shared" si="2"/>
        <v>-0.11363636363636363</v>
      </c>
      <c r="N26" s="14">
        <f t="shared" si="2"/>
        <v>0.19473684210526315</v>
      </c>
    </row>
    <row r="27" spans="2:14" ht="20.100000000000001" customHeight="1" thickBot="1" x14ac:dyDescent="0.25">
      <c r="B27" s="8" t="s">
        <v>18</v>
      </c>
      <c r="C27" s="11">
        <f t="shared" si="0"/>
        <v>176</v>
      </c>
      <c r="D27" s="21">
        <v>162</v>
      </c>
      <c r="E27" s="21">
        <v>14</v>
      </c>
      <c r="F27" s="21">
        <v>66</v>
      </c>
      <c r="G27" s="11">
        <f t="shared" si="1"/>
        <v>201</v>
      </c>
      <c r="H27" s="21">
        <v>189</v>
      </c>
      <c r="I27" s="21">
        <v>12</v>
      </c>
      <c r="J27" s="21">
        <v>85</v>
      </c>
      <c r="K27" s="14">
        <f t="shared" si="2"/>
        <v>0.14204545454545456</v>
      </c>
      <c r="L27" s="14">
        <f t="shared" si="2"/>
        <v>0.16666666666666666</v>
      </c>
      <c r="M27" s="14">
        <f t="shared" si="2"/>
        <v>-0.14285714285714285</v>
      </c>
      <c r="N27" s="14">
        <f t="shared" si="2"/>
        <v>0.2878787878787879</v>
      </c>
    </row>
    <row r="28" spans="2:14" ht="20.100000000000001" customHeight="1" thickBot="1" x14ac:dyDescent="0.25">
      <c r="B28" s="9" t="s">
        <v>19</v>
      </c>
      <c r="C28" s="12">
        <f>SUM(C11:C27)</f>
        <v>21933</v>
      </c>
      <c r="D28" s="12">
        <f t="shared" ref="D28:F28" si="3">SUM(D11:D27)</f>
        <v>14106</v>
      </c>
      <c r="E28" s="12">
        <f t="shared" si="3"/>
        <v>7827</v>
      </c>
      <c r="F28" s="12">
        <f t="shared" si="3"/>
        <v>9597</v>
      </c>
      <c r="G28" s="12">
        <f>SUM(G11:G27)</f>
        <v>21951</v>
      </c>
      <c r="H28" s="12">
        <f>SUM(H11:H27)</f>
        <v>14537</v>
      </c>
      <c r="I28" s="12">
        <f t="shared" ref="I28:J28" si="4">SUM(I11:I27)</f>
        <v>7414</v>
      </c>
      <c r="J28" s="12">
        <f t="shared" si="4"/>
        <v>8528</v>
      </c>
      <c r="K28" s="15">
        <f t="shared" si="2"/>
        <v>8.206811653672548E-4</v>
      </c>
      <c r="L28" s="15">
        <f t="shared" si="2"/>
        <v>3.0554374025237488E-2</v>
      </c>
      <c r="M28" s="15">
        <f t="shared" si="2"/>
        <v>-5.2766066181167755E-2</v>
      </c>
      <c r="N28" s="15">
        <f t="shared" si="2"/>
        <v>-0.11138897572157966</v>
      </c>
    </row>
    <row r="29" spans="2:14" x14ac:dyDescent="0.2">
      <c r="D29" s="20"/>
      <c r="E29" s="20"/>
      <c r="F29" s="20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9:N5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8" width="14.25" customWidth="1"/>
    <col min="9" max="9" width="15.625" customWidth="1"/>
    <col min="10" max="10" width="11.375" bestFit="1" customWidth="1"/>
    <col min="11" max="11" width="13.125" bestFit="1" customWidth="1"/>
    <col min="12" max="12" width="15.625" customWidth="1"/>
    <col min="13" max="13" width="11.375" bestFit="1" customWidth="1"/>
    <col min="14" max="14" width="13.125" bestFit="1" customWidth="1"/>
    <col min="15" max="18" width="20.625" customWidth="1"/>
    <col min="19" max="19" width="11.875" customWidth="1"/>
  </cols>
  <sheetData>
    <row r="9" spans="2:14" ht="44.25" customHeight="1" thickBot="1" x14ac:dyDescent="0.25">
      <c r="C9" s="32" t="s">
        <v>121</v>
      </c>
      <c r="D9" s="33"/>
      <c r="E9" s="33"/>
      <c r="F9" s="32" t="s">
        <v>122</v>
      </c>
      <c r="G9" s="33"/>
      <c r="H9" s="33"/>
      <c r="I9" s="32" t="s">
        <v>123</v>
      </c>
      <c r="J9" s="33"/>
      <c r="K9" s="33"/>
      <c r="L9" s="32" t="s">
        <v>124</v>
      </c>
      <c r="M9" s="33"/>
      <c r="N9" s="33"/>
    </row>
    <row r="10" spans="2:14" ht="44.25" customHeight="1" thickBot="1" x14ac:dyDescent="0.25">
      <c r="C10" s="10" t="s">
        <v>62</v>
      </c>
      <c r="D10" s="10" t="s">
        <v>63</v>
      </c>
      <c r="E10" s="10" t="s">
        <v>64</v>
      </c>
      <c r="F10" s="10" t="s">
        <v>65</v>
      </c>
      <c r="G10" s="10" t="s">
        <v>63</v>
      </c>
      <c r="H10" s="10" t="s">
        <v>64</v>
      </c>
      <c r="I10" s="10" t="s">
        <v>62</v>
      </c>
      <c r="J10" s="10" t="s">
        <v>63</v>
      </c>
      <c r="K10" s="10" t="s">
        <v>64</v>
      </c>
      <c r="L10" s="10" t="s">
        <v>65</v>
      </c>
      <c r="M10" s="10" t="s">
        <v>63</v>
      </c>
      <c r="N10" s="10" t="s">
        <v>64</v>
      </c>
    </row>
    <row r="11" spans="2:14" ht="20.100000000000001" customHeight="1" thickBot="1" x14ac:dyDescent="0.25">
      <c r="B11" s="5" t="s">
        <v>2</v>
      </c>
      <c r="C11" s="22">
        <v>80</v>
      </c>
      <c r="D11" s="22">
        <v>70</v>
      </c>
      <c r="E11" s="22">
        <v>10</v>
      </c>
      <c r="F11" s="22">
        <v>4</v>
      </c>
      <c r="G11" s="22">
        <v>4</v>
      </c>
      <c r="H11" s="22">
        <v>0</v>
      </c>
      <c r="I11" s="22">
        <v>91</v>
      </c>
      <c r="J11" s="22">
        <v>84</v>
      </c>
      <c r="K11" s="22">
        <v>7</v>
      </c>
      <c r="L11" s="22">
        <v>15</v>
      </c>
      <c r="M11" s="22">
        <v>12</v>
      </c>
      <c r="N11" s="22">
        <v>3</v>
      </c>
    </row>
    <row r="12" spans="2:14" ht="20.100000000000001" customHeight="1" thickBot="1" x14ac:dyDescent="0.25">
      <c r="B12" s="6" t="s">
        <v>3</v>
      </c>
      <c r="C12" s="22">
        <v>12</v>
      </c>
      <c r="D12" s="22">
        <v>10</v>
      </c>
      <c r="E12" s="22">
        <v>2</v>
      </c>
      <c r="F12" s="22">
        <v>1</v>
      </c>
      <c r="G12" s="22">
        <v>1</v>
      </c>
      <c r="H12" s="22">
        <v>0</v>
      </c>
      <c r="I12" s="22">
        <v>8</v>
      </c>
      <c r="J12" s="22">
        <v>7</v>
      </c>
      <c r="K12" s="22">
        <v>1</v>
      </c>
      <c r="L12" s="22">
        <v>1</v>
      </c>
      <c r="M12" s="22">
        <v>1</v>
      </c>
      <c r="N12" s="22">
        <v>0</v>
      </c>
    </row>
    <row r="13" spans="2:14" ht="20.100000000000001" customHeight="1" thickBot="1" x14ac:dyDescent="0.25">
      <c r="B13" s="6" t="s">
        <v>4</v>
      </c>
      <c r="C13" s="22">
        <v>5</v>
      </c>
      <c r="D13" s="22">
        <v>5</v>
      </c>
      <c r="E13" s="22">
        <v>0</v>
      </c>
      <c r="F13" s="22">
        <v>0</v>
      </c>
      <c r="G13" s="22">
        <v>0</v>
      </c>
      <c r="H13" s="22">
        <v>0</v>
      </c>
      <c r="I13" s="22">
        <v>8</v>
      </c>
      <c r="J13" s="22">
        <v>7</v>
      </c>
      <c r="K13" s="22">
        <v>1</v>
      </c>
      <c r="L13" s="22">
        <v>0</v>
      </c>
      <c r="M13" s="22">
        <v>0</v>
      </c>
      <c r="N13" s="22">
        <v>0</v>
      </c>
    </row>
    <row r="14" spans="2:14" ht="20.100000000000001" customHeight="1" thickBot="1" x14ac:dyDescent="0.25">
      <c r="B14" s="6" t="s">
        <v>5</v>
      </c>
      <c r="C14" s="22">
        <v>5</v>
      </c>
      <c r="D14" s="22">
        <v>3</v>
      </c>
      <c r="E14" s="22">
        <v>2</v>
      </c>
      <c r="F14" s="22">
        <v>0</v>
      </c>
      <c r="G14" s="22">
        <v>0</v>
      </c>
      <c r="H14" s="22">
        <v>0</v>
      </c>
      <c r="I14" s="22">
        <v>15</v>
      </c>
      <c r="J14" s="22">
        <v>13</v>
      </c>
      <c r="K14" s="22">
        <v>2</v>
      </c>
      <c r="L14" s="22">
        <v>0</v>
      </c>
      <c r="M14" s="22">
        <v>0</v>
      </c>
      <c r="N14" s="22">
        <v>0</v>
      </c>
    </row>
    <row r="15" spans="2:14" ht="20.100000000000001" customHeight="1" thickBot="1" x14ac:dyDescent="0.25">
      <c r="B15" s="6" t="s">
        <v>6</v>
      </c>
      <c r="C15" s="22">
        <v>28</v>
      </c>
      <c r="D15" s="22">
        <v>23</v>
      </c>
      <c r="E15" s="22">
        <v>5</v>
      </c>
      <c r="F15" s="22">
        <v>0</v>
      </c>
      <c r="G15" s="22">
        <v>0</v>
      </c>
      <c r="H15" s="22">
        <v>0</v>
      </c>
      <c r="I15" s="22">
        <v>30</v>
      </c>
      <c r="J15" s="22">
        <v>23</v>
      </c>
      <c r="K15" s="22">
        <v>7</v>
      </c>
      <c r="L15" s="22">
        <v>2</v>
      </c>
      <c r="M15" s="22">
        <v>2</v>
      </c>
      <c r="N15" s="22">
        <v>0</v>
      </c>
    </row>
    <row r="16" spans="2:14" ht="20.100000000000001" customHeight="1" thickBot="1" x14ac:dyDescent="0.25">
      <c r="B16" s="6" t="s">
        <v>7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2</v>
      </c>
      <c r="J16" s="22">
        <v>2</v>
      </c>
      <c r="K16" s="22">
        <v>0</v>
      </c>
      <c r="L16" s="22">
        <v>0</v>
      </c>
      <c r="M16" s="22">
        <v>0</v>
      </c>
      <c r="N16" s="22">
        <v>0</v>
      </c>
    </row>
    <row r="17" spans="2:14" ht="20.100000000000001" customHeight="1" thickBot="1" x14ac:dyDescent="0.25">
      <c r="B17" s="6" t="s">
        <v>8</v>
      </c>
      <c r="C17" s="22">
        <v>15</v>
      </c>
      <c r="D17" s="22">
        <v>12</v>
      </c>
      <c r="E17" s="22">
        <v>3</v>
      </c>
      <c r="F17" s="22">
        <v>1</v>
      </c>
      <c r="G17" s="22">
        <v>1</v>
      </c>
      <c r="H17" s="22">
        <v>0</v>
      </c>
      <c r="I17" s="22">
        <v>17</v>
      </c>
      <c r="J17" s="22">
        <v>14</v>
      </c>
      <c r="K17" s="22">
        <v>3</v>
      </c>
      <c r="L17" s="22">
        <v>3</v>
      </c>
      <c r="M17" s="22">
        <v>3</v>
      </c>
      <c r="N17" s="22">
        <v>0</v>
      </c>
    </row>
    <row r="18" spans="2:14" ht="20.100000000000001" customHeight="1" thickBot="1" x14ac:dyDescent="0.25">
      <c r="B18" s="6" t="s">
        <v>9</v>
      </c>
      <c r="C18" s="22">
        <v>6</v>
      </c>
      <c r="D18" s="22">
        <v>4</v>
      </c>
      <c r="E18" s="22">
        <v>2</v>
      </c>
      <c r="F18" s="22">
        <v>2</v>
      </c>
      <c r="G18" s="22">
        <v>2</v>
      </c>
      <c r="H18" s="22">
        <v>0</v>
      </c>
      <c r="I18" s="22">
        <v>8</v>
      </c>
      <c r="J18" s="22">
        <v>6</v>
      </c>
      <c r="K18" s="22">
        <v>2</v>
      </c>
      <c r="L18" s="22">
        <v>3</v>
      </c>
      <c r="M18" s="22">
        <v>2</v>
      </c>
      <c r="N18" s="22">
        <v>1</v>
      </c>
    </row>
    <row r="19" spans="2:14" ht="20.100000000000001" customHeight="1" thickBot="1" x14ac:dyDescent="0.25">
      <c r="B19" s="6" t="s">
        <v>10</v>
      </c>
      <c r="C19" s="22">
        <v>35</v>
      </c>
      <c r="D19" s="22">
        <v>28</v>
      </c>
      <c r="E19" s="22">
        <v>7</v>
      </c>
      <c r="F19" s="22">
        <v>2</v>
      </c>
      <c r="G19" s="22">
        <v>2</v>
      </c>
      <c r="H19" s="22">
        <v>0</v>
      </c>
      <c r="I19" s="22">
        <v>39</v>
      </c>
      <c r="J19" s="22">
        <v>31</v>
      </c>
      <c r="K19" s="22">
        <v>8</v>
      </c>
      <c r="L19" s="22">
        <v>2</v>
      </c>
      <c r="M19" s="22">
        <v>2</v>
      </c>
      <c r="N19" s="22">
        <v>0</v>
      </c>
    </row>
    <row r="20" spans="2:14" ht="20.100000000000001" customHeight="1" thickBot="1" x14ac:dyDescent="0.25">
      <c r="B20" s="6" t="s">
        <v>11</v>
      </c>
      <c r="C20" s="22">
        <v>45</v>
      </c>
      <c r="D20" s="22">
        <v>35</v>
      </c>
      <c r="E20" s="22">
        <v>10</v>
      </c>
      <c r="F20" s="22">
        <v>3</v>
      </c>
      <c r="G20" s="22">
        <v>3</v>
      </c>
      <c r="H20" s="22">
        <v>0</v>
      </c>
      <c r="I20" s="22">
        <v>66</v>
      </c>
      <c r="J20" s="22">
        <v>55</v>
      </c>
      <c r="K20" s="22">
        <v>11</v>
      </c>
      <c r="L20" s="22">
        <v>1</v>
      </c>
      <c r="M20" s="22">
        <v>1</v>
      </c>
      <c r="N20" s="22">
        <v>0</v>
      </c>
    </row>
    <row r="21" spans="2:14" ht="20.100000000000001" customHeight="1" thickBot="1" x14ac:dyDescent="0.25">
      <c r="B21" s="6" t="s">
        <v>12</v>
      </c>
      <c r="C21" s="22">
        <v>4</v>
      </c>
      <c r="D21" s="22">
        <v>3</v>
      </c>
      <c r="E21" s="22">
        <v>1</v>
      </c>
      <c r="F21" s="22">
        <v>3</v>
      </c>
      <c r="G21" s="22">
        <v>3</v>
      </c>
      <c r="H21" s="22">
        <v>0</v>
      </c>
      <c r="I21" s="22">
        <v>13</v>
      </c>
      <c r="J21" s="22">
        <v>12</v>
      </c>
      <c r="K21" s="22">
        <v>1</v>
      </c>
      <c r="L21" s="22">
        <v>0</v>
      </c>
      <c r="M21" s="22">
        <v>0</v>
      </c>
      <c r="N21" s="22">
        <v>0</v>
      </c>
    </row>
    <row r="22" spans="2:14" ht="20.100000000000001" customHeight="1" thickBot="1" x14ac:dyDescent="0.25">
      <c r="B22" s="6" t="s">
        <v>13</v>
      </c>
      <c r="C22" s="22">
        <v>16</v>
      </c>
      <c r="D22" s="22">
        <v>16</v>
      </c>
      <c r="E22" s="22">
        <v>0</v>
      </c>
      <c r="F22" s="22">
        <v>3</v>
      </c>
      <c r="G22" s="22">
        <v>3</v>
      </c>
      <c r="H22" s="22">
        <v>0</v>
      </c>
      <c r="I22" s="22">
        <v>14</v>
      </c>
      <c r="J22" s="22">
        <v>7</v>
      </c>
      <c r="K22" s="22">
        <v>7</v>
      </c>
      <c r="L22" s="22">
        <v>1</v>
      </c>
      <c r="M22" s="22">
        <v>1</v>
      </c>
      <c r="N22" s="22">
        <v>0</v>
      </c>
    </row>
    <row r="23" spans="2:14" ht="20.100000000000001" customHeight="1" thickBot="1" x14ac:dyDescent="0.25">
      <c r="B23" s="6" t="s">
        <v>14</v>
      </c>
      <c r="C23" s="22">
        <v>20</v>
      </c>
      <c r="D23" s="22">
        <v>14</v>
      </c>
      <c r="E23" s="22">
        <v>6</v>
      </c>
      <c r="F23" s="22">
        <v>4</v>
      </c>
      <c r="G23" s="22">
        <v>3</v>
      </c>
      <c r="H23" s="22">
        <v>1</v>
      </c>
      <c r="I23" s="22">
        <v>34</v>
      </c>
      <c r="J23" s="22">
        <v>20</v>
      </c>
      <c r="K23" s="22">
        <v>14</v>
      </c>
      <c r="L23" s="22">
        <v>5</v>
      </c>
      <c r="M23" s="22">
        <v>2</v>
      </c>
      <c r="N23" s="22">
        <v>3</v>
      </c>
    </row>
    <row r="24" spans="2:14" ht="20.100000000000001" customHeight="1" thickBot="1" x14ac:dyDescent="0.25">
      <c r="B24" s="6" t="s">
        <v>15</v>
      </c>
      <c r="C24" s="22">
        <v>18</v>
      </c>
      <c r="D24" s="22">
        <v>16</v>
      </c>
      <c r="E24" s="22">
        <v>2</v>
      </c>
      <c r="F24" s="22">
        <v>0</v>
      </c>
      <c r="G24" s="22">
        <v>0</v>
      </c>
      <c r="H24" s="22">
        <v>0</v>
      </c>
      <c r="I24" s="22">
        <v>19</v>
      </c>
      <c r="J24" s="22">
        <v>18</v>
      </c>
      <c r="K24" s="22">
        <v>1</v>
      </c>
      <c r="L24" s="22">
        <v>0</v>
      </c>
      <c r="M24" s="22">
        <v>0</v>
      </c>
      <c r="N24" s="22">
        <v>0</v>
      </c>
    </row>
    <row r="25" spans="2:14" ht="20.100000000000001" customHeight="1" thickBot="1" x14ac:dyDescent="0.25">
      <c r="B25" s="6" t="s">
        <v>16</v>
      </c>
      <c r="C25" s="22">
        <v>6</v>
      </c>
      <c r="D25" s="22">
        <v>4</v>
      </c>
      <c r="E25" s="22">
        <v>2</v>
      </c>
      <c r="F25" s="22">
        <v>0</v>
      </c>
      <c r="G25" s="22">
        <v>0</v>
      </c>
      <c r="H25" s="22">
        <v>0</v>
      </c>
      <c r="I25" s="22">
        <v>5</v>
      </c>
      <c r="J25" s="22">
        <v>3</v>
      </c>
      <c r="K25" s="22">
        <v>2</v>
      </c>
      <c r="L25" s="22">
        <v>0</v>
      </c>
      <c r="M25" s="22">
        <v>0</v>
      </c>
      <c r="N25" s="22">
        <v>0</v>
      </c>
    </row>
    <row r="26" spans="2:14" ht="20.100000000000001" customHeight="1" thickBot="1" x14ac:dyDescent="0.25">
      <c r="B26" s="7" t="s">
        <v>17</v>
      </c>
      <c r="C26" s="22">
        <v>21</v>
      </c>
      <c r="D26" s="22">
        <v>11</v>
      </c>
      <c r="E26" s="22">
        <v>10</v>
      </c>
      <c r="F26" s="22">
        <v>1</v>
      </c>
      <c r="G26" s="22">
        <v>0</v>
      </c>
      <c r="H26" s="22">
        <v>1</v>
      </c>
      <c r="I26" s="22">
        <v>13</v>
      </c>
      <c r="J26" s="22">
        <v>11</v>
      </c>
      <c r="K26" s="22">
        <v>2</v>
      </c>
      <c r="L26" s="22">
        <v>1</v>
      </c>
      <c r="M26" s="22">
        <v>0</v>
      </c>
      <c r="N26" s="22">
        <v>1</v>
      </c>
    </row>
    <row r="27" spans="2:14" ht="20.100000000000001" customHeight="1" thickBot="1" x14ac:dyDescent="0.25">
      <c r="B27" s="8" t="s">
        <v>18</v>
      </c>
      <c r="C27" s="22">
        <v>2</v>
      </c>
      <c r="D27" s="22">
        <v>1</v>
      </c>
      <c r="E27" s="22">
        <v>1</v>
      </c>
      <c r="F27" s="22">
        <v>0</v>
      </c>
      <c r="G27" s="22">
        <v>0</v>
      </c>
      <c r="H27" s="22">
        <v>0</v>
      </c>
      <c r="I27" s="22">
        <v>1</v>
      </c>
      <c r="J27" s="22">
        <v>1</v>
      </c>
      <c r="K27" s="22">
        <v>0</v>
      </c>
      <c r="L27" s="22">
        <v>0</v>
      </c>
      <c r="M27" s="22">
        <v>0</v>
      </c>
      <c r="N27" s="22">
        <v>0</v>
      </c>
    </row>
    <row r="28" spans="2:14" ht="20.100000000000001" customHeight="1" thickBot="1" x14ac:dyDescent="0.25">
      <c r="B28" s="9" t="s">
        <v>19</v>
      </c>
      <c r="C28" s="12">
        <f>SUM(C11:C27)</f>
        <v>318</v>
      </c>
      <c r="D28" s="12">
        <f t="shared" ref="D28:N28" si="0">SUM(D11:D27)</f>
        <v>255</v>
      </c>
      <c r="E28" s="12">
        <f t="shared" si="0"/>
        <v>63</v>
      </c>
      <c r="F28" s="12">
        <f t="shared" si="0"/>
        <v>24</v>
      </c>
      <c r="G28" s="12">
        <f t="shared" si="0"/>
        <v>22</v>
      </c>
      <c r="H28" s="12">
        <f t="shared" si="0"/>
        <v>2</v>
      </c>
      <c r="I28" s="12">
        <f t="shared" si="0"/>
        <v>383</v>
      </c>
      <c r="J28" s="12">
        <f t="shared" si="0"/>
        <v>314</v>
      </c>
      <c r="K28" s="12">
        <f t="shared" si="0"/>
        <v>69</v>
      </c>
      <c r="L28" s="12">
        <f t="shared" si="0"/>
        <v>34</v>
      </c>
      <c r="M28" s="12">
        <f t="shared" si="0"/>
        <v>26</v>
      </c>
      <c r="N28" s="12">
        <f t="shared" si="0"/>
        <v>8</v>
      </c>
    </row>
    <row r="29" spans="2:14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2" spans="2:14" ht="62.25" customHeight="1" thickBot="1" x14ac:dyDescent="0.25">
      <c r="C32" s="32" t="s">
        <v>125</v>
      </c>
      <c r="D32" s="33"/>
      <c r="E32" s="33"/>
      <c r="F32" s="32" t="s">
        <v>126</v>
      </c>
      <c r="G32" s="33"/>
      <c r="H32" s="33"/>
    </row>
    <row r="33" spans="2:8" ht="44.25" customHeight="1" thickBot="1" x14ac:dyDescent="0.25">
      <c r="C33" s="10" t="s">
        <v>65</v>
      </c>
      <c r="D33" s="10" t="s">
        <v>63</v>
      </c>
      <c r="E33" s="10" t="s">
        <v>64</v>
      </c>
      <c r="F33" s="10" t="s">
        <v>65</v>
      </c>
      <c r="G33" s="10" t="s">
        <v>63</v>
      </c>
      <c r="H33" s="10" t="s">
        <v>64</v>
      </c>
    </row>
    <row r="34" spans="2:8" ht="20.100000000000001" customHeight="1" thickBot="1" x14ac:dyDescent="0.25">
      <c r="B34" s="5" t="s">
        <v>2</v>
      </c>
      <c r="C34" s="14">
        <f t="shared" ref="C34:H49" si="1">IF(C11=0,"-",IF(I11=0,"-",(I11-C11)/C11))</f>
        <v>0.13750000000000001</v>
      </c>
      <c r="D34" s="14">
        <f t="shared" si="1"/>
        <v>0.2</v>
      </c>
      <c r="E34" s="14">
        <f t="shared" si="1"/>
        <v>-0.3</v>
      </c>
      <c r="F34" s="14">
        <f t="shared" si="1"/>
        <v>2.75</v>
      </c>
      <c r="G34" s="14">
        <f t="shared" si="1"/>
        <v>2</v>
      </c>
      <c r="H34" s="14" t="str">
        <f t="shared" si="1"/>
        <v>-</v>
      </c>
    </row>
    <row r="35" spans="2:8" ht="20.100000000000001" customHeight="1" thickBot="1" x14ac:dyDescent="0.25">
      <c r="B35" s="6" t="s">
        <v>3</v>
      </c>
      <c r="C35" s="14">
        <f t="shared" si="1"/>
        <v>-0.33333333333333331</v>
      </c>
      <c r="D35" s="14">
        <f t="shared" si="1"/>
        <v>-0.3</v>
      </c>
      <c r="E35" s="14">
        <f t="shared" si="1"/>
        <v>-0.5</v>
      </c>
      <c r="F35" s="14">
        <f t="shared" si="1"/>
        <v>0</v>
      </c>
      <c r="G35" s="14">
        <f t="shared" si="1"/>
        <v>0</v>
      </c>
      <c r="H35" s="14" t="str">
        <f t="shared" si="1"/>
        <v>-</v>
      </c>
    </row>
    <row r="36" spans="2:8" ht="20.100000000000001" customHeight="1" thickBot="1" x14ac:dyDescent="0.25">
      <c r="B36" s="6" t="s">
        <v>4</v>
      </c>
      <c r="C36" s="14">
        <f t="shared" si="1"/>
        <v>0.6</v>
      </c>
      <c r="D36" s="14">
        <f t="shared" si="1"/>
        <v>0.4</v>
      </c>
      <c r="E36" s="14" t="str">
        <f t="shared" si="1"/>
        <v>-</v>
      </c>
      <c r="F36" s="14" t="str">
        <f t="shared" si="1"/>
        <v>-</v>
      </c>
      <c r="G36" s="14" t="str">
        <f t="shared" si="1"/>
        <v>-</v>
      </c>
      <c r="H36" s="14" t="str">
        <f t="shared" si="1"/>
        <v>-</v>
      </c>
    </row>
    <row r="37" spans="2:8" ht="20.100000000000001" customHeight="1" thickBot="1" x14ac:dyDescent="0.25">
      <c r="B37" s="6" t="s">
        <v>5</v>
      </c>
      <c r="C37" s="14">
        <f t="shared" si="1"/>
        <v>2</v>
      </c>
      <c r="D37" s="14">
        <f t="shared" si="1"/>
        <v>3.3333333333333335</v>
      </c>
      <c r="E37" s="14">
        <f t="shared" si="1"/>
        <v>0</v>
      </c>
      <c r="F37" s="14" t="str">
        <f t="shared" si="1"/>
        <v>-</v>
      </c>
      <c r="G37" s="14" t="str">
        <f t="shared" si="1"/>
        <v>-</v>
      </c>
      <c r="H37" s="14" t="str">
        <f t="shared" si="1"/>
        <v>-</v>
      </c>
    </row>
    <row r="38" spans="2:8" ht="20.100000000000001" customHeight="1" thickBot="1" x14ac:dyDescent="0.25">
      <c r="B38" s="6" t="s">
        <v>6</v>
      </c>
      <c r="C38" s="14">
        <f t="shared" si="1"/>
        <v>7.1428571428571425E-2</v>
      </c>
      <c r="D38" s="14">
        <f t="shared" si="1"/>
        <v>0</v>
      </c>
      <c r="E38" s="14">
        <f t="shared" si="1"/>
        <v>0.4</v>
      </c>
      <c r="F38" s="14" t="str">
        <f t="shared" si="1"/>
        <v>-</v>
      </c>
      <c r="G38" s="14" t="str">
        <f t="shared" si="1"/>
        <v>-</v>
      </c>
      <c r="H38" s="14" t="str">
        <f t="shared" si="1"/>
        <v>-</v>
      </c>
    </row>
    <row r="39" spans="2:8" ht="20.100000000000001" customHeight="1" thickBot="1" x14ac:dyDescent="0.25">
      <c r="B39" s="6" t="s">
        <v>7</v>
      </c>
      <c r="C39" s="14" t="str">
        <f t="shared" si="1"/>
        <v>-</v>
      </c>
      <c r="D39" s="14" t="str">
        <f t="shared" si="1"/>
        <v>-</v>
      </c>
      <c r="E39" s="14" t="str">
        <f t="shared" si="1"/>
        <v>-</v>
      </c>
      <c r="F39" s="14" t="str">
        <f t="shared" si="1"/>
        <v>-</v>
      </c>
      <c r="G39" s="14" t="str">
        <f t="shared" si="1"/>
        <v>-</v>
      </c>
      <c r="H39" s="14" t="str">
        <f t="shared" si="1"/>
        <v>-</v>
      </c>
    </row>
    <row r="40" spans="2:8" ht="20.100000000000001" customHeight="1" thickBot="1" x14ac:dyDescent="0.25">
      <c r="B40" s="6" t="s">
        <v>8</v>
      </c>
      <c r="C40" s="14">
        <f t="shared" si="1"/>
        <v>0.13333333333333333</v>
      </c>
      <c r="D40" s="14">
        <f t="shared" si="1"/>
        <v>0.16666666666666666</v>
      </c>
      <c r="E40" s="14">
        <f t="shared" si="1"/>
        <v>0</v>
      </c>
      <c r="F40" s="14">
        <f t="shared" si="1"/>
        <v>2</v>
      </c>
      <c r="G40" s="14">
        <f t="shared" si="1"/>
        <v>2</v>
      </c>
      <c r="H40" s="14" t="str">
        <f t="shared" si="1"/>
        <v>-</v>
      </c>
    </row>
    <row r="41" spans="2:8" ht="20.100000000000001" customHeight="1" thickBot="1" x14ac:dyDescent="0.25">
      <c r="B41" s="6" t="s">
        <v>9</v>
      </c>
      <c r="C41" s="14">
        <f t="shared" si="1"/>
        <v>0.33333333333333331</v>
      </c>
      <c r="D41" s="14">
        <f t="shared" si="1"/>
        <v>0.5</v>
      </c>
      <c r="E41" s="14">
        <f t="shared" si="1"/>
        <v>0</v>
      </c>
      <c r="F41" s="14">
        <f t="shared" si="1"/>
        <v>0.5</v>
      </c>
      <c r="G41" s="14">
        <f t="shared" si="1"/>
        <v>0</v>
      </c>
      <c r="H41" s="14" t="str">
        <f t="shared" si="1"/>
        <v>-</v>
      </c>
    </row>
    <row r="42" spans="2:8" ht="20.100000000000001" customHeight="1" thickBot="1" x14ac:dyDescent="0.25">
      <c r="B42" s="6" t="s">
        <v>10</v>
      </c>
      <c r="C42" s="14">
        <f t="shared" si="1"/>
        <v>0.11428571428571428</v>
      </c>
      <c r="D42" s="14">
        <f t="shared" si="1"/>
        <v>0.10714285714285714</v>
      </c>
      <c r="E42" s="14">
        <f t="shared" si="1"/>
        <v>0.14285714285714285</v>
      </c>
      <c r="F42" s="14">
        <f t="shared" si="1"/>
        <v>0</v>
      </c>
      <c r="G42" s="14">
        <f t="shared" si="1"/>
        <v>0</v>
      </c>
      <c r="H42" s="14" t="str">
        <f t="shared" si="1"/>
        <v>-</v>
      </c>
    </row>
    <row r="43" spans="2:8" ht="20.100000000000001" customHeight="1" thickBot="1" x14ac:dyDescent="0.25">
      <c r="B43" s="6" t="s">
        <v>11</v>
      </c>
      <c r="C43" s="14">
        <f t="shared" si="1"/>
        <v>0.46666666666666667</v>
      </c>
      <c r="D43" s="14">
        <f t="shared" si="1"/>
        <v>0.5714285714285714</v>
      </c>
      <c r="E43" s="14">
        <f t="shared" si="1"/>
        <v>0.1</v>
      </c>
      <c r="F43" s="14">
        <f t="shared" si="1"/>
        <v>-0.66666666666666663</v>
      </c>
      <c r="G43" s="14">
        <f t="shared" si="1"/>
        <v>-0.66666666666666663</v>
      </c>
      <c r="H43" s="14" t="str">
        <f t="shared" si="1"/>
        <v>-</v>
      </c>
    </row>
    <row r="44" spans="2:8" ht="20.100000000000001" customHeight="1" thickBot="1" x14ac:dyDescent="0.25">
      <c r="B44" s="6" t="s">
        <v>12</v>
      </c>
      <c r="C44" s="14">
        <f t="shared" si="1"/>
        <v>2.25</v>
      </c>
      <c r="D44" s="14">
        <f t="shared" si="1"/>
        <v>3</v>
      </c>
      <c r="E44" s="14">
        <f t="shared" si="1"/>
        <v>0</v>
      </c>
      <c r="F44" s="14" t="str">
        <f t="shared" si="1"/>
        <v>-</v>
      </c>
      <c r="G44" s="14" t="str">
        <f t="shared" si="1"/>
        <v>-</v>
      </c>
      <c r="H44" s="14" t="str">
        <f t="shared" si="1"/>
        <v>-</v>
      </c>
    </row>
    <row r="45" spans="2:8" ht="20.100000000000001" customHeight="1" thickBot="1" x14ac:dyDescent="0.25">
      <c r="B45" s="6" t="s">
        <v>13</v>
      </c>
      <c r="C45" s="14">
        <f t="shared" si="1"/>
        <v>-0.125</v>
      </c>
      <c r="D45" s="14">
        <f t="shared" si="1"/>
        <v>-0.5625</v>
      </c>
      <c r="E45" s="14" t="str">
        <f t="shared" si="1"/>
        <v>-</v>
      </c>
      <c r="F45" s="14">
        <f t="shared" si="1"/>
        <v>-0.66666666666666663</v>
      </c>
      <c r="G45" s="14">
        <f t="shared" si="1"/>
        <v>-0.66666666666666663</v>
      </c>
      <c r="H45" s="14" t="str">
        <f t="shared" si="1"/>
        <v>-</v>
      </c>
    </row>
    <row r="46" spans="2:8" ht="20.100000000000001" customHeight="1" thickBot="1" x14ac:dyDescent="0.25">
      <c r="B46" s="6" t="s">
        <v>14</v>
      </c>
      <c r="C46" s="14">
        <f t="shared" si="1"/>
        <v>0.7</v>
      </c>
      <c r="D46" s="14">
        <f t="shared" si="1"/>
        <v>0.42857142857142855</v>
      </c>
      <c r="E46" s="14">
        <f t="shared" si="1"/>
        <v>1.3333333333333333</v>
      </c>
      <c r="F46" s="14">
        <f t="shared" si="1"/>
        <v>0.25</v>
      </c>
      <c r="G46" s="14">
        <f t="shared" si="1"/>
        <v>-0.33333333333333331</v>
      </c>
      <c r="H46" s="14">
        <f t="shared" si="1"/>
        <v>2</v>
      </c>
    </row>
    <row r="47" spans="2:8" ht="20.100000000000001" customHeight="1" thickBot="1" x14ac:dyDescent="0.25">
      <c r="B47" s="6" t="s">
        <v>15</v>
      </c>
      <c r="C47" s="14">
        <f t="shared" si="1"/>
        <v>5.5555555555555552E-2</v>
      </c>
      <c r="D47" s="14">
        <f t="shared" si="1"/>
        <v>0.125</v>
      </c>
      <c r="E47" s="14">
        <f t="shared" si="1"/>
        <v>-0.5</v>
      </c>
      <c r="F47" s="14" t="str">
        <f t="shared" si="1"/>
        <v>-</v>
      </c>
      <c r="G47" s="14" t="str">
        <f t="shared" si="1"/>
        <v>-</v>
      </c>
      <c r="H47" s="14" t="str">
        <f t="shared" si="1"/>
        <v>-</v>
      </c>
    </row>
    <row r="48" spans="2:8" ht="20.100000000000001" customHeight="1" thickBot="1" x14ac:dyDescent="0.25">
      <c r="B48" s="6" t="s">
        <v>16</v>
      </c>
      <c r="C48" s="14">
        <f t="shared" si="1"/>
        <v>-0.16666666666666666</v>
      </c>
      <c r="D48" s="14">
        <f t="shared" si="1"/>
        <v>-0.25</v>
      </c>
      <c r="E48" s="14">
        <f t="shared" si="1"/>
        <v>0</v>
      </c>
      <c r="F48" s="14" t="str">
        <f t="shared" si="1"/>
        <v>-</v>
      </c>
      <c r="G48" s="14" t="str">
        <f t="shared" si="1"/>
        <v>-</v>
      </c>
      <c r="H48" s="14" t="str">
        <f t="shared" si="1"/>
        <v>-</v>
      </c>
    </row>
    <row r="49" spans="2:8" ht="20.100000000000001" customHeight="1" thickBot="1" x14ac:dyDescent="0.25">
      <c r="B49" s="7" t="s">
        <v>17</v>
      </c>
      <c r="C49" s="14">
        <f t="shared" si="1"/>
        <v>-0.38095238095238093</v>
      </c>
      <c r="D49" s="14">
        <f t="shared" si="1"/>
        <v>0</v>
      </c>
      <c r="E49" s="14">
        <f t="shared" si="1"/>
        <v>-0.8</v>
      </c>
      <c r="F49" s="14">
        <f t="shared" si="1"/>
        <v>0</v>
      </c>
      <c r="G49" s="14" t="str">
        <f t="shared" si="1"/>
        <v>-</v>
      </c>
      <c r="H49" s="14">
        <f t="shared" si="1"/>
        <v>0</v>
      </c>
    </row>
    <row r="50" spans="2:8" ht="20.100000000000001" customHeight="1" thickBot="1" x14ac:dyDescent="0.25">
      <c r="B50" s="8" t="s">
        <v>18</v>
      </c>
      <c r="C50" s="14">
        <f t="shared" ref="C50:H51" si="2">IF(C27=0,"-",IF(I27=0,"-",(I27-C27)/C27))</f>
        <v>-0.5</v>
      </c>
      <c r="D50" s="14">
        <f t="shared" si="2"/>
        <v>0</v>
      </c>
      <c r="E50" s="14" t="str">
        <f t="shared" si="2"/>
        <v>-</v>
      </c>
      <c r="F50" s="14" t="str">
        <f t="shared" si="2"/>
        <v>-</v>
      </c>
      <c r="G50" s="14" t="str">
        <f t="shared" si="2"/>
        <v>-</v>
      </c>
      <c r="H50" s="14" t="str">
        <f t="shared" si="2"/>
        <v>-</v>
      </c>
    </row>
    <row r="51" spans="2:8" ht="20.100000000000001" customHeight="1" thickBot="1" x14ac:dyDescent="0.25">
      <c r="B51" s="9" t="s">
        <v>19</v>
      </c>
      <c r="C51" s="15">
        <f t="shared" si="2"/>
        <v>0.20440251572327045</v>
      </c>
      <c r="D51" s="15">
        <f t="shared" si="2"/>
        <v>0.23137254901960785</v>
      </c>
      <c r="E51" s="15">
        <f t="shared" si="2"/>
        <v>9.5238095238095233E-2</v>
      </c>
      <c r="F51" s="15">
        <f t="shared" si="2"/>
        <v>0.41666666666666669</v>
      </c>
      <c r="G51" s="15">
        <f t="shared" si="2"/>
        <v>0.18181818181818182</v>
      </c>
      <c r="H51" s="15">
        <f t="shared" si="2"/>
        <v>3</v>
      </c>
    </row>
  </sheetData>
  <mergeCells count="6">
    <mergeCell ref="C9:E9"/>
    <mergeCell ref="F9:H9"/>
    <mergeCell ref="I9:K9"/>
    <mergeCell ref="L9:N9"/>
    <mergeCell ref="C32:E32"/>
    <mergeCell ref="F32:H32"/>
  </mergeCells>
  <pageMargins left="0.70866141732283472" right="0.70866141732283472" top="0.74803149606299213" bottom="0.74803149606299213" header="0.31496062992125984" footer="0.31496062992125984"/>
  <pageSetup paperSize="9" scale="43" fitToWidth="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Inicio</vt:lpstr>
      <vt:lpstr>Evolución Denuncias</vt:lpstr>
      <vt:lpstr>Evolución Renuncias</vt:lpstr>
      <vt:lpstr>Evolución Víctimas</vt:lpstr>
      <vt:lpstr>Evolución Órdenes y Medidas</vt:lpstr>
      <vt:lpstr>Personas Enjuiciadas</vt:lpstr>
      <vt:lpstr>Jdos Penal_Personas Enjuiciadas</vt:lpstr>
      <vt:lpstr>Jdos Penal_Sentencias</vt:lpstr>
      <vt:lpstr>Jdos Menores_Personas Enjuiciad</vt:lpstr>
      <vt:lpstr>Jdos Menores_Sentencias</vt:lpstr>
      <vt:lpstr>Jdos Guardia_Asuntos</vt:lpstr>
      <vt:lpstr>Jdos Guardia_Órdenes Protección</vt:lpstr>
      <vt:lpstr>Audiencias_Pers Enjuiciadas</vt:lpstr>
      <vt:lpstr>Audiencias_Sentencias</vt:lpstr>
      <vt:lpstr>Audiencias_Pers Enjuic por Sexo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2019-09-06T09:56:12Z</cp:lastPrinted>
  <dcterms:created xsi:type="dcterms:W3CDTF">2018-12-11T12:27:19Z</dcterms:created>
  <dcterms:modified xsi:type="dcterms:W3CDTF">2026-03-18T15:29:12Z</dcterms:modified>
</cp:coreProperties>
</file>